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1340" windowHeight="2940" activeTab="5"/>
  </bookViews>
  <sheets>
    <sheet name="Charakterblatt" sheetId="1" r:id="rId1"/>
    <sheet name="Magieblatt" sheetId="2" r:id="rId2"/>
    <sheet name="Conliste" sheetId="4" r:id="rId3"/>
    <sheet name="Berechnungen" sheetId="5" r:id="rId4"/>
    <sheet name="." sheetId="3" r:id="rId5"/>
    <sheet name="Änderungen Uwe" sheetId="6" r:id="rId6"/>
  </sheets>
  <definedNames>
    <definedName name="_xlnm._FilterDatabase" localSheetId="0" hidden="1">Charakterblatt!$A$1:$AN$10</definedName>
    <definedName name="_xlnm.Print_Area" localSheetId="0">Charakterblatt!$A$1:$AN$56</definedName>
    <definedName name="_xlnm.Print_Area" localSheetId="2">Conliste!$A$1:$E$29</definedName>
    <definedName name="_xlnm.Print_Area" localSheetId="1">Magieblatt!$A$1:$AM$57</definedName>
  </definedNames>
  <calcPr calcId="145621"/>
</workbook>
</file>

<file path=xl/calcChain.xml><?xml version="1.0" encoding="utf-8"?>
<calcChain xmlns="http://schemas.openxmlformats.org/spreadsheetml/2006/main">
  <c r="B29" i="4" l="1"/>
  <c r="J4" i="5"/>
  <c r="J6" i="5"/>
  <c r="M6" i="5" s="1"/>
  <c r="J5" i="5"/>
  <c r="M5" i="5" s="1"/>
  <c r="J7" i="5"/>
  <c r="R8" i="1" s="1"/>
  <c r="M8" i="5"/>
  <c r="M4" i="5"/>
  <c r="J3" i="5"/>
  <c r="M3" i="5" s="1"/>
  <c r="R7" i="1"/>
  <c r="I23" i="5"/>
  <c r="I22" i="5"/>
  <c r="I24" i="5"/>
  <c r="I25" i="5"/>
  <c r="I26" i="5"/>
  <c r="D68" i="5"/>
  <c r="A68" i="5"/>
  <c r="C68" i="5" s="1"/>
  <c r="A38" i="5"/>
  <c r="B38" i="5" s="1"/>
  <c r="D38" i="5"/>
  <c r="A39" i="5"/>
  <c r="B39" i="5" s="1"/>
  <c r="D39" i="5"/>
  <c r="A40" i="5"/>
  <c r="B40" i="5" s="1"/>
  <c r="D40" i="5"/>
  <c r="A41" i="5"/>
  <c r="D41" i="5"/>
  <c r="A42" i="5"/>
  <c r="B42" i="5" s="1"/>
  <c r="D42" i="5"/>
  <c r="A43" i="5"/>
  <c r="B43" i="5" s="1"/>
  <c r="D43" i="5"/>
  <c r="A44" i="5"/>
  <c r="B44" i="5" s="1"/>
  <c r="D44" i="5"/>
  <c r="A45" i="5"/>
  <c r="D45" i="5"/>
  <c r="A46" i="5"/>
  <c r="B46" i="5" s="1"/>
  <c r="D46" i="5"/>
  <c r="A47" i="5"/>
  <c r="B47" i="5" s="1"/>
  <c r="D47" i="5"/>
  <c r="A48" i="5"/>
  <c r="B48" i="5" s="1"/>
  <c r="D48" i="5"/>
  <c r="A49" i="5"/>
  <c r="D49" i="5"/>
  <c r="A50" i="5"/>
  <c r="C50" i="5" s="1"/>
  <c r="D50" i="5"/>
  <c r="A51" i="5"/>
  <c r="B51" i="5" s="1"/>
  <c r="D51" i="5"/>
  <c r="A52" i="5"/>
  <c r="B52" i="5" s="1"/>
  <c r="D52" i="5"/>
  <c r="A53" i="5"/>
  <c r="D53" i="5"/>
  <c r="A54" i="5"/>
  <c r="B54" i="5"/>
  <c r="C54" i="5"/>
  <c r="D54" i="5"/>
  <c r="A55" i="5"/>
  <c r="B55" i="5" s="1"/>
  <c r="C55" i="5"/>
  <c r="D55" i="5"/>
  <c r="A56" i="5"/>
  <c r="B56" i="5" s="1"/>
  <c r="D56" i="5"/>
  <c r="A57" i="5"/>
  <c r="D57" i="5"/>
  <c r="A58" i="5"/>
  <c r="B58" i="5" s="1"/>
  <c r="D58" i="5"/>
  <c r="A59" i="5"/>
  <c r="B59" i="5" s="1"/>
  <c r="D59" i="5"/>
  <c r="A60" i="5"/>
  <c r="D60" i="5"/>
  <c r="A61" i="5"/>
  <c r="C61" i="5" s="1"/>
  <c r="D61" i="5"/>
  <c r="A62" i="5"/>
  <c r="B62" i="5" s="1"/>
  <c r="D62" i="5"/>
  <c r="A63" i="5"/>
  <c r="B63" i="5" s="1"/>
  <c r="D63" i="5"/>
  <c r="A64" i="5"/>
  <c r="D64" i="5"/>
  <c r="A65" i="5"/>
  <c r="C65" i="5" s="1"/>
  <c r="D65" i="5"/>
  <c r="A66" i="5"/>
  <c r="C66" i="5" s="1"/>
  <c r="B66" i="5"/>
  <c r="D66" i="5"/>
  <c r="A67" i="5"/>
  <c r="B67" i="5" s="1"/>
  <c r="D67" i="5"/>
  <c r="A69" i="5"/>
  <c r="D69" i="5"/>
  <c r="A70" i="5"/>
  <c r="C70" i="5" s="1"/>
  <c r="D70" i="5"/>
  <c r="A71" i="5"/>
  <c r="B71" i="5" s="1"/>
  <c r="D71" i="5"/>
  <c r="A72" i="5"/>
  <c r="B72" i="5" s="1"/>
  <c r="D72" i="5"/>
  <c r="A73" i="5"/>
  <c r="D73" i="5"/>
  <c r="A74" i="5"/>
  <c r="C74" i="5" s="1"/>
  <c r="D74" i="5"/>
  <c r="A75" i="5"/>
  <c r="C75" i="5" s="1"/>
  <c r="B75" i="5"/>
  <c r="D75" i="5"/>
  <c r="A76" i="5"/>
  <c r="C76" i="5" s="1"/>
  <c r="D76" i="5"/>
  <c r="A77" i="5"/>
  <c r="D77" i="5"/>
  <c r="A78" i="5"/>
  <c r="C78" i="5" s="1"/>
  <c r="D78" i="5"/>
  <c r="A79" i="5"/>
  <c r="B79" i="5" s="1"/>
  <c r="D79" i="5"/>
  <c r="A80" i="5"/>
  <c r="C80" i="5" s="1"/>
  <c r="D80" i="5"/>
  <c r="A81" i="5"/>
  <c r="D81" i="5"/>
  <c r="A82" i="5"/>
  <c r="C82" i="5" s="1"/>
  <c r="D82" i="5"/>
  <c r="A83" i="5"/>
  <c r="C83" i="5" s="1"/>
  <c r="B83" i="5"/>
  <c r="D83" i="5"/>
  <c r="A3" i="5"/>
  <c r="C3" i="5" s="1"/>
  <c r="D3" i="5"/>
  <c r="A4" i="5"/>
  <c r="B4" i="5" s="1"/>
  <c r="D4" i="5"/>
  <c r="A5" i="5"/>
  <c r="D5" i="5"/>
  <c r="A6" i="5"/>
  <c r="C6" i="5" s="1"/>
  <c r="D6" i="5"/>
  <c r="D7" i="5"/>
  <c r="D8" i="5"/>
  <c r="Q14" i="1"/>
  <c r="Q15" i="1"/>
  <c r="Q16" i="1"/>
  <c r="Q17" i="1"/>
  <c r="Q18" i="1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AK8" i="2"/>
  <c r="I11" i="5"/>
  <c r="AD8" i="2"/>
  <c r="R10" i="1" s="1"/>
  <c r="N40" i="5"/>
  <c r="I18" i="5"/>
  <c r="I17" i="5" s="1"/>
  <c r="M28" i="1" s="1"/>
  <c r="I12" i="5"/>
  <c r="I13" i="5"/>
  <c r="A7" i="5"/>
  <c r="B7" i="5" s="1"/>
  <c r="A8" i="5"/>
  <c r="C8" i="5" s="1"/>
  <c r="A15" i="5"/>
  <c r="B15" i="5" s="1"/>
  <c r="A20" i="5"/>
  <c r="B20" i="5" s="1"/>
  <c r="A21" i="5"/>
  <c r="B21" i="5" s="1"/>
  <c r="A12" i="5"/>
  <c r="B12" i="5" s="1"/>
  <c r="A13" i="5"/>
  <c r="B13" i="5" s="1"/>
  <c r="A14" i="5"/>
  <c r="B14" i="5" s="1"/>
  <c r="A16" i="5"/>
  <c r="B16" i="5" s="1"/>
  <c r="A17" i="5"/>
  <c r="B17" i="5" s="1"/>
  <c r="A18" i="5"/>
  <c r="C18" i="5" s="1"/>
  <c r="A19" i="5"/>
  <c r="B19" i="5" s="1"/>
  <c r="A22" i="5"/>
  <c r="B22" i="5" s="1"/>
  <c r="A23" i="5"/>
  <c r="B23" i="5" s="1"/>
  <c r="A24" i="5"/>
  <c r="B24" i="5" s="1"/>
  <c r="A25" i="5"/>
  <c r="B25" i="5" s="1"/>
  <c r="A26" i="5"/>
  <c r="B26" i="5" s="1"/>
  <c r="A27" i="5"/>
  <c r="B27" i="5" s="1"/>
  <c r="A28" i="5"/>
  <c r="B28" i="5" s="1"/>
  <c r="A29" i="5"/>
  <c r="B29" i="5" s="1"/>
  <c r="A30" i="5"/>
  <c r="B30" i="5" s="1"/>
  <c r="A31" i="5"/>
  <c r="B31" i="5" s="1"/>
  <c r="A32" i="5"/>
  <c r="B32" i="5" s="1"/>
  <c r="A33" i="5"/>
  <c r="B33" i="5" s="1"/>
  <c r="A34" i="5"/>
  <c r="B34" i="5" s="1"/>
  <c r="A35" i="5"/>
  <c r="B35" i="5" s="1"/>
  <c r="A11" i="5"/>
  <c r="B11" i="5" s="1"/>
  <c r="A2" i="4"/>
  <c r="E29" i="4"/>
  <c r="B76" i="5" l="1"/>
  <c r="C51" i="5"/>
  <c r="E51" i="5" s="1"/>
  <c r="F51" i="5" s="1"/>
  <c r="Q24" i="2" s="1"/>
  <c r="C67" i="5"/>
  <c r="C58" i="5"/>
  <c r="E58" i="5" s="1"/>
  <c r="F58" i="5" s="1"/>
  <c r="Q31" i="2" s="1"/>
  <c r="C71" i="5"/>
  <c r="C72" i="5"/>
  <c r="B50" i="5"/>
  <c r="C42" i="5"/>
  <c r="E42" i="5" s="1"/>
  <c r="F42" i="5" s="1"/>
  <c r="Q15" i="2" s="1"/>
  <c r="C79" i="5"/>
  <c r="C62" i="5"/>
  <c r="C59" i="5"/>
  <c r="C46" i="5"/>
  <c r="E46" i="5" s="1"/>
  <c r="F46" i="5" s="1"/>
  <c r="Q19" i="2" s="1"/>
  <c r="C43" i="5"/>
  <c r="E43" i="5" s="1"/>
  <c r="F43" i="5" s="1"/>
  <c r="Q16" i="2" s="1"/>
  <c r="E72" i="5"/>
  <c r="B80" i="5"/>
  <c r="C63" i="5"/>
  <c r="E63" i="5" s="1"/>
  <c r="F63" i="5" s="1"/>
  <c r="Q36" i="2" s="1"/>
  <c r="C47" i="5"/>
  <c r="E47" i="5" s="1"/>
  <c r="F47" i="5" s="1"/>
  <c r="Q20" i="2" s="1"/>
  <c r="C39" i="5"/>
  <c r="E39" i="5" s="1"/>
  <c r="F39" i="5" s="1"/>
  <c r="Q12" i="2" s="1"/>
  <c r="E59" i="5"/>
  <c r="F59" i="5" s="1"/>
  <c r="Q32" i="2" s="1"/>
  <c r="E61" i="5"/>
  <c r="E68" i="5"/>
  <c r="E65" i="5"/>
  <c r="M42" i="5"/>
  <c r="L42" i="5" s="1"/>
  <c r="N42" i="5" s="1"/>
  <c r="O5" i="5"/>
  <c r="N5" i="5" s="1"/>
  <c r="I5" i="5" s="1"/>
  <c r="O6" i="5"/>
  <c r="N6" i="5" s="1"/>
  <c r="O4" i="5"/>
  <c r="N4" i="5" s="1"/>
  <c r="I4" i="5" s="1"/>
  <c r="O3" i="5"/>
  <c r="N3" i="5" s="1"/>
  <c r="I3" i="5" s="1"/>
  <c r="C38" i="5"/>
  <c r="E38" i="5" s="1"/>
  <c r="F38" i="5" s="1"/>
  <c r="Q11" i="2" s="1"/>
  <c r="E18" i="5"/>
  <c r="B74" i="5"/>
  <c r="B68" i="5"/>
  <c r="E74" i="5"/>
  <c r="E6" i="5"/>
  <c r="E83" i="5"/>
  <c r="F83" i="5" s="1"/>
  <c r="Q56" i="2" s="1"/>
  <c r="E82" i="5"/>
  <c r="E79" i="5"/>
  <c r="F79" i="5" s="1"/>
  <c r="Q52" i="2" s="1"/>
  <c r="E78" i="5"/>
  <c r="F72" i="5"/>
  <c r="Q45" i="2" s="1"/>
  <c r="E75" i="5"/>
  <c r="F75" i="5" s="1"/>
  <c r="Q48" i="2" s="1"/>
  <c r="E67" i="5"/>
  <c r="F67" i="5" s="1"/>
  <c r="Q40" i="2" s="1"/>
  <c r="E66" i="5"/>
  <c r="F66" i="5" s="1"/>
  <c r="Q39" i="2" s="1"/>
  <c r="E54" i="5"/>
  <c r="F54" i="5" s="1"/>
  <c r="Q27" i="2" s="1"/>
  <c r="Q19" i="1"/>
  <c r="E62" i="5"/>
  <c r="F62" i="5" s="1"/>
  <c r="Q35" i="2" s="1"/>
  <c r="E50" i="5"/>
  <c r="E76" i="5"/>
  <c r="F76" i="5" s="1"/>
  <c r="Q49" i="2" s="1"/>
  <c r="E71" i="5"/>
  <c r="F71" i="5" s="1"/>
  <c r="Q44" i="2" s="1"/>
  <c r="E70" i="5"/>
  <c r="E55" i="5"/>
  <c r="F55" i="5" s="1"/>
  <c r="Q28" i="2" s="1"/>
  <c r="B3" i="5"/>
  <c r="E3" i="5"/>
  <c r="C32" i="5"/>
  <c r="E32" i="5" s="1"/>
  <c r="F32" i="5" s="1"/>
  <c r="Q52" i="1" s="1"/>
  <c r="C16" i="5"/>
  <c r="E16" i="5" s="1"/>
  <c r="F16" i="5" s="1"/>
  <c r="Q36" i="1" s="1"/>
  <c r="M40" i="5"/>
  <c r="C34" i="5"/>
  <c r="E34" i="5" s="1"/>
  <c r="F34" i="5" s="1"/>
  <c r="Q54" i="1" s="1"/>
  <c r="C13" i="5"/>
  <c r="E13" i="5" s="1"/>
  <c r="F13" i="5" s="1"/>
  <c r="Q33" i="1" s="1"/>
  <c r="E8" i="5"/>
  <c r="I10" i="5"/>
  <c r="I19" i="5" s="1"/>
  <c r="C28" i="5"/>
  <c r="E28" i="5" s="1"/>
  <c r="F28" i="5" s="1"/>
  <c r="Q48" i="1" s="1"/>
  <c r="B18" i="5"/>
  <c r="C4" i="5"/>
  <c r="E4" i="5" s="1"/>
  <c r="F4" i="5" s="1"/>
  <c r="Q23" i="1" s="1"/>
  <c r="C30" i="5"/>
  <c r="E30" i="5" s="1"/>
  <c r="F30" i="5" s="1"/>
  <c r="Q50" i="1" s="1"/>
  <c r="C24" i="5"/>
  <c r="E24" i="5" s="1"/>
  <c r="F24" i="5" s="1"/>
  <c r="Q44" i="1" s="1"/>
  <c r="C7" i="5"/>
  <c r="E7" i="5" s="1"/>
  <c r="F7" i="5" s="1"/>
  <c r="Q26" i="1" s="1"/>
  <c r="C20" i="5"/>
  <c r="E20" i="5" s="1"/>
  <c r="F20" i="5" s="1"/>
  <c r="Q40" i="1" s="1"/>
  <c r="C12" i="5"/>
  <c r="E12" i="5" s="1"/>
  <c r="F12" i="5" s="1"/>
  <c r="Q32" i="1" s="1"/>
  <c r="B8" i="5"/>
  <c r="B73" i="5"/>
  <c r="C73" i="5"/>
  <c r="E73" i="5" s="1"/>
  <c r="B45" i="5"/>
  <c r="C45" i="5"/>
  <c r="E45" i="5" s="1"/>
  <c r="C27" i="5"/>
  <c r="E27" i="5" s="1"/>
  <c r="F27" i="5" s="1"/>
  <c r="Q47" i="1" s="1"/>
  <c r="C23" i="5"/>
  <c r="E23" i="5" s="1"/>
  <c r="F23" i="5" s="1"/>
  <c r="Q43" i="1" s="1"/>
  <c r="C19" i="5"/>
  <c r="E19" i="5" s="1"/>
  <c r="F19" i="5" s="1"/>
  <c r="Q39" i="1" s="1"/>
  <c r="C15" i="5"/>
  <c r="E15" i="5" s="1"/>
  <c r="F15" i="5" s="1"/>
  <c r="Q35" i="1" s="1"/>
  <c r="C11" i="5"/>
  <c r="E11" i="5" s="1"/>
  <c r="F11" i="5" s="1"/>
  <c r="Q31" i="1" s="1"/>
  <c r="B6" i="5"/>
  <c r="B5" i="5"/>
  <c r="C5" i="5"/>
  <c r="E5" i="5" s="1"/>
  <c r="E80" i="5"/>
  <c r="B78" i="5"/>
  <c r="B77" i="5"/>
  <c r="C77" i="5"/>
  <c r="E77" i="5" s="1"/>
  <c r="B61" i="5"/>
  <c r="B60" i="5"/>
  <c r="C60" i="5"/>
  <c r="E60" i="5" s="1"/>
  <c r="B49" i="5"/>
  <c r="C49" i="5"/>
  <c r="E49" i="5" s="1"/>
  <c r="C35" i="5"/>
  <c r="E35" i="5" s="1"/>
  <c r="F35" i="5" s="1"/>
  <c r="Q55" i="1" s="1"/>
  <c r="C33" i="5"/>
  <c r="E33" i="5" s="1"/>
  <c r="F33" i="5" s="1"/>
  <c r="Q53" i="1" s="1"/>
  <c r="C31" i="5"/>
  <c r="E31" i="5" s="1"/>
  <c r="F31" i="5" s="1"/>
  <c r="Q51" i="1" s="1"/>
  <c r="C29" i="5"/>
  <c r="E29" i="5" s="1"/>
  <c r="F29" i="5" s="1"/>
  <c r="Q49" i="1" s="1"/>
  <c r="C26" i="5"/>
  <c r="E26" i="5" s="1"/>
  <c r="F26" i="5" s="1"/>
  <c r="Q46" i="1" s="1"/>
  <c r="C22" i="5"/>
  <c r="E22" i="5" s="1"/>
  <c r="F22" i="5" s="1"/>
  <c r="Q42" i="1" s="1"/>
  <c r="C14" i="5"/>
  <c r="E14" i="5" s="1"/>
  <c r="F14" i="5" s="1"/>
  <c r="Q34" i="1" s="1"/>
  <c r="B82" i="5"/>
  <c r="B81" i="5"/>
  <c r="C81" i="5"/>
  <c r="E81" i="5" s="1"/>
  <c r="B65" i="5"/>
  <c r="B64" i="5"/>
  <c r="C64" i="5"/>
  <c r="E64" i="5" s="1"/>
  <c r="B53" i="5"/>
  <c r="C53" i="5"/>
  <c r="E53" i="5" s="1"/>
  <c r="M35" i="5"/>
  <c r="L35" i="5" s="1"/>
  <c r="N35" i="5" s="1"/>
  <c r="C25" i="5"/>
  <c r="E25" i="5" s="1"/>
  <c r="F25" i="5" s="1"/>
  <c r="Q45" i="1" s="1"/>
  <c r="C21" i="5"/>
  <c r="E21" i="5" s="1"/>
  <c r="F21" i="5" s="1"/>
  <c r="Q41" i="1" s="1"/>
  <c r="C17" i="5"/>
  <c r="E17" i="5" s="1"/>
  <c r="F17" i="5" s="1"/>
  <c r="Q37" i="1" s="1"/>
  <c r="B70" i="5"/>
  <c r="B69" i="5"/>
  <c r="C69" i="5"/>
  <c r="E69" i="5" s="1"/>
  <c r="B57" i="5"/>
  <c r="C57" i="5"/>
  <c r="E57" i="5" s="1"/>
  <c r="B41" i="5"/>
  <c r="C41" i="5"/>
  <c r="E41" i="5" s="1"/>
  <c r="I27" i="5"/>
  <c r="I20" i="5" s="1"/>
  <c r="C56" i="5"/>
  <c r="E56" i="5" s="1"/>
  <c r="F56" i="5" s="1"/>
  <c r="Q29" i="2" s="1"/>
  <c r="C52" i="5"/>
  <c r="E52" i="5" s="1"/>
  <c r="F52" i="5" s="1"/>
  <c r="Q25" i="2" s="1"/>
  <c r="C48" i="5"/>
  <c r="E48" i="5" s="1"/>
  <c r="F48" i="5" s="1"/>
  <c r="Q21" i="2" s="1"/>
  <c r="C44" i="5"/>
  <c r="E44" i="5" s="1"/>
  <c r="F44" i="5" s="1"/>
  <c r="Q17" i="2" s="1"/>
  <c r="C40" i="5"/>
  <c r="E40" i="5" s="1"/>
  <c r="F40" i="5" s="1"/>
  <c r="Q13" i="2" s="1"/>
  <c r="F50" i="5" l="1"/>
  <c r="Q23" i="2" s="1"/>
  <c r="F61" i="5"/>
  <c r="Q34" i="2" s="1"/>
  <c r="F80" i="5"/>
  <c r="Q53" i="2" s="1"/>
  <c r="F65" i="5"/>
  <c r="Q38" i="2" s="1"/>
  <c r="F68" i="5"/>
  <c r="Q41" i="2" s="1"/>
  <c r="F6" i="5"/>
  <c r="Q25" i="1" s="1"/>
  <c r="F78" i="5"/>
  <c r="Q51" i="2" s="1"/>
  <c r="F74" i="5"/>
  <c r="Q47" i="2" s="1"/>
  <c r="F70" i="5"/>
  <c r="Q43" i="2" s="1"/>
  <c r="F18" i="5"/>
  <c r="Q38" i="1" s="1"/>
  <c r="Q56" i="1" s="1"/>
  <c r="J10" i="1"/>
  <c r="I6" i="5"/>
  <c r="K8" i="5" s="1"/>
  <c r="M37" i="5"/>
  <c r="L37" i="5" s="1"/>
  <c r="N37" i="5" s="1"/>
  <c r="M34" i="5"/>
  <c r="L34" i="5" s="1"/>
  <c r="N34" i="5" s="1"/>
  <c r="M41" i="5"/>
  <c r="L41" i="5" s="1"/>
  <c r="N41" i="5" s="1"/>
  <c r="M36" i="5"/>
  <c r="L36" i="5" s="1"/>
  <c r="N36" i="5" s="1"/>
  <c r="M33" i="5"/>
  <c r="L33" i="5" s="1"/>
  <c r="N33" i="5" s="1"/>
  <c r="M39" i="5"/>
  <c r="L39" i="5" s="1"/>
  <c r="N39" i="5" s="1"/>
  <c r="M43" i="5"/>
  <c r="L43" i="5" s="1"/>
  <c r="N43" i="5" s="1"/>
  <c r="F57" i="5"/>
  <c r="Q30" i="2" s="1"/>
  <c r="F49" i="5"/>
  <c r="Q22" i="2" s="1"/>
  <c r="F73" i="5"/>
  <c r="Q46" i="2" s="1"/>
  <c r="F8" i="5"/>
  <c r="Q27" i="1" s="1"/>
  <c r="F82" i="5"/>
  <c r="Q55" i="2" s="1"/>
  <c r="F81" i="5"/>
  <c r="Q54" i="2" s="1"/>
  <c r="F53" i="5"/>
  <c r="Q26" i="2" s="1"/>
  <c r="F3" i="5"/>
  <c r="Q22" i="1" s="1"/>
  <c r="F41" i="5"/>
  <c r="Q14" i="2" s="1"/>
  <c r="F69" i="5"/>
  <c r="Q42" i="2" s="1"/>
  <c r="F64" i="5"/>
  <c r="Q37" i="2" s="1"/>
  <c r="F45" i="5"/>
  <c r="Q18" i="2" s="1"/>
  <c r="F60" i="5"/>
  <c r="Q33" i="2" s="1"/>
  <c r="F77" i="5"/>
  <c r="Q50" i="2" s="1"/>
  <c r="F5" i="5"/>
  <c r="Q24" i="1" s="1"/>
  <c r="J9" i="1" l="1"/>
  <c r="Q28" i="1"/>
  <c r="Q57" i="2"/>
  <c r="I8" i="5" l="1"/>
  <c r="R9" i="1" s="1"/>
</calcChain>
</file>

<file path=xl/sharedStrings.xml><?xml version="1.0" encoding="utf-8"?>
<sst xmlns="http://schemas.openxmlformats.org/spreadsheetml/2006/main" count="1445" uniqueCount="579">
  <si>
    <t>Charakterblatt</t>
  </si>
  <si>
    <t>Name:</t>
  </si>
  <si>
    <t>Vorname:</t>
  </si>
  <si>
    <t>Rasse:</t>
  </si>
  <si>
    <t>Straße:</t>
  </si>
  <si>
    <t>Klasse:</t>
  </si>
  <si>
    <t>Ort:</t>
  </si>
  <si>
    <t>Herkunftsland:</t>
  </si>
  <si>
    <t>Telefon:</t>
  </si>
  <si>
    <t>Mobil:</t>
  </si>
  <si>
    <t>Contage:</t>
  </si>
  <si>
    <t>E-mail:</t>
  </si>
  <si>
    <t>Freie EPs:</t>
  </si>
  <si>
    <t>Geburtsdatum:</t>
  </si>
  <si>
    <t>Waffentalente</t>
  </si>
  <si>
    <t>EPs</t>
  </si>
  <si>
    <t>Dieses Waffentalent möchte ich lernen:</t>
  </si>
  <si>
    <t>Vor- / Nachteile:</t>
  </si>
  <si>
    <t>EPs:</t>
  </si>
  <si>
    <t>Diesen Vorteil möchte ich bekommen:</t>
  </si>
  <si>
    <t>Talente:</t>
  </si>
  <si>
    <t>Dieses Talent möchte ich lernen:</t>
  </si>
  <si>
    <t>Punktekosten</t>
  </si>
  <si>
    <t>Talente</t>
  </si>
  <si>
    <t xml:space="preserve">Vorteile/Nachteile </t>
  </si>
  <si>
    <t>Punkte</t>
  </si>
  <si>
    <t>Alchemie 1</t>
  </si>
  <si>
    <t>Aberglaube</t>
  </si>
  <si>
    <t>Äxte &amp; Wuchtwaffen</t>
  </si>
  <si>
    <t>Adel</t>
  </si>
  <si>
    <t>Dolche</t>
  </si>
  <si>
    <t>Alchemie 2</t>
  </si>
  <si>
    <t>Allergie 1</t>
  </si>
  <si>
    <t>Einhandwaffen</t>
  </si>
  <si>
    <t>Alchemie 3</t>
  </si>
  <si>
    <t>Allergie 2</t>
  </si>
  <si>
    <t>keines</t>
  </si>
  <si>
    <t>Alchemie 4</t>
  </si>
  <si>
    <t>Allergie 3</t>
  </si>
  <si>
    <t>Kettenwaffen</t>
  </si>
  <si>
    <t>Alchemie 5</t>
  </si>
  <si>
    <t>Schilde</t>
  </si>
  <si>
    <t>Alchemie 6</t>
  </si>
  <si>
    <t>Amnesie</t>
  </si>
  <si>
    <t>Schusswaffen</t>
  </si>
  <si>
    <t>Alchemie 7</t>
  </si>
  <si>
    <t>Angst vorm Medicus</t>
  </si>
  <si>
    <t>Stangenwaffen</t>
  </si>
  <si>
    <t>Außenseiter</t>
  </si>
  <si>
    <t>Stöcke</t>
  </si>
  <si>
    <t>Berserker</t>
  </si>
  <si>
    <t>Wurfwaffen</t>
  </si>
  <si>
    <t>Betäuben</t>
  </si>
  <si>
    <t>Zweihänder</t>
  </si>
  <si>
    <t>Bognerhandwerk</t>
  </si>
  <si>
    <t>Besessenheit</t>
  </si>
  <si>
    <t>Dieben</t>
  </si>
  <si>
    <t>Blind</t>
  </si>
  <si>
    <t>Blutdurst</t>
  </si>
  <si>
    <t>Entfesslungstrick</t>
  </si>
  <si>
    <t>Bluter</t>
  </si>
  <si>
    <t>Dummheit</t>
  </si>
  <si>
    <t>Erste Hilfe</t>
  </si>
  <si>
    <t>Erweiterte Erste Hilfe</t>
  </si>
  <si>
    <t>Ehrenhaftigkeit</t>
  </si>
  <si>
    <t>Fallen entschärfen 1</t>
  </si>
  <si>
    <t>Einarmig</t>
  </si>
  <si>
    <t>Fallen entschärfen 2</t>
  </si>
  <si>
    <t>Einäugig</t>
  </si>
  <si>
    <t>Fallen stellen 1</t>
  </si>
  <si>
    <t>Feind 1</t>
  </si>
  <si>
    <t>Fallen stellen 2</t>
  </si>
  <si>
    <t>Feind 2</t>
  </si>
  <si>
    <t>Fallen stellen 3</t>
  </si>
  <si>
    <t>Feind 3</t>
  </si>
  <si>
    <t>Falschspiel 1</t>
  </si>
  <si>
    <t>Gelübde</t>
  </si>
  <si>
    <t>Falschspiel 2</t>
  </si>
  <si>
    <t>Gesucht 1</t>
  </si>
  <si>
    <t>Gesucht 2</t>
  </si>
  <si>
    <t>Fesseln</t>
  </si>
  <si>
    <t>Gesucht 3</t>
  </si>
  <si>
    <t>Feuer machen</t>
  </si>
  <si>
    <t>Gier</t>
  </si>
  <si>
    <t>Giftimm. geg. Blindheit</t>
  </si>
  <si>
    <t>Giftimm. geg. Halluz.</t>
  </si>
  <si>
    <t>Giftheilkunde</t>
  </si>
  <si>
    <t>Giftimm. geg. Koma</t>
  </si>
  <si>
    <t>Giftkunde 1</t>
  </si>
  <si>
    <t>Giftimm. geg. Lähmung</t>
  </si>
  <si>
    <t>Giftimm. geg. Magie</t>
  </si>
  <si>
    <t>Giftkunde 2</t>
  </si>
  <si>
    <t>Giftimm. geg. Schaden</t>
  </si>
  <si>
    <t>Giftkunde 3</t>
  </si>
  <si>
    <t>Giftimm. geg. Schlaf</t>
  </si>
  <si>
    <t>Giftkunde 4</t>
  </si>
  <si>
    <t>Giftimm. geg. Schwäche</t>
  </si>
  <si>
    <t>Giftkunde 5</t>
  </si>
  <si>
    <t>Giftimm. geg. Stummheit</t>
  </si>
  <si>
    <t>Giftimm. geg. Taubheit</t>
  </si>
  <si>
    <t>Giftimm. geg. Tod</t>
  </si>
  <si>
    <t>Giftimm. geg. Übelkeit</t>
  </si>
  <si>
    <t>Giftimm. geg. Wahnsinn</t>
  </si>
  <si>
    <t>Giftimm. geg.langs. Tod</t>
  </si>
  <si>
    <t>Glück im Spiel</t>
  </si>
  <si>
    <t>Gute Konstitution</t>
  </si>
  <si>
    <t>Karten zeichnen</t>
  </si>
  <si>
    <t>Gute Leitung n. oben</t>
  </si>
  <si>
    <t>Höflichkeit</t>
  </si>
  <si>
    <t>Immun geg. Hitze</t>
  </si>
  <si>
    <t>Kriegsstrategie</t>
  </si>
  <si>
    <t>Immun geg. Kälte</t>
  </si>
  <si>
    <t>Lehren</t>
  </si>
  <si>
    <t>Intoleranz</t>
  </si>
  <si>
    <t>Kein Benimm</t>
  </si>
  <si>
    <t>keinen</t>
  </si>
  <si>
    <t>Meditation</t>
  </si>
  <si>
    <t>Kodex gegen Magie</t>
  </si>
  <si>
    <t>Kodex gegen Waffen</t>
  </si>
  <si>
    <t>Lahm</t>
  </si>
  <si>
    <t>Luxusbedürftig</t>
  </si>
  <si>
    <t>Magieablehnung</t>
  </si>
  <si>
    <t>Magieregeneration</t>
  </si>
  <si>
    <t>Monsterkunde</t>
  </si>
  <si>
    <t>Magieresistenz 1</t>
  </si>
  <si>
    <t>Narbe wegheilen</t>
  </si>
  <si>
    <t>Magieresistenz 2</t>
  </si>
  <si>
    <t>Orientierungssinn</t>
  </si>
  <si>
    <t>Magieresistenz 3</t>
  </si>
  <si>
    <t>Pfeile bauen</t>
  </si>
  <si>
    <t>Magietalent</t>
  </si>
  <si>
    <t>Pflanzenkunde</t>
  </si>
  <si>
    <t>Mut 1</t>
  </si>
  <si>
    <t>Mut 2</t>
  </si>
  <si>
    <t>Pömpfen</t>
  </si>
  <si>
    <t>Nachtblind</t>
  </si>
  <si>
    <t>Quasseln 1</t>
  </si>
  <si>
    <t>Narbe / Entstellung</t>
  </si>
  <si>
    <t>Quasseln 2</t>
  </si>
  <si>
    <t>Pessimistisch</t>
  </si>
  <si>
    <t>Phobie 1</t>
  </si>
  <si>
    <t>Rüstung verbessern</t>
  </si>
  <si>
    <t>Phobie 2</t>
  </si>
  <si>
    <t>Phobie 3</t>
  </si>
  <si>
    <t>Schlösser knacken 1</t>
  </si>
  <si>
    <t>Sadistisch</t>
  </si>
  <si>
    <t>Schlösser knacken 2</t>
  </si>
  <si>
    <t>Schlechte Konstitution</t>
  </si>
  <si>
    <t>Schlösser knacken 3</t>
  </si>
  <si>
    <t>Schlechter Ruf</t>
  </si>
  <si>
    <t>Schlösser knacken 4</t>
  </si>
  <si>
    <t>Schmerzunempfindlich</t>
  </si>
  <si>
    <t>Schlösser knacken 5</t>
  </si>
  <si>
    <t>Schnellere Heilung</t>
  </si>
  <si>
    <t>Stottern</t>
  </si>
  <si>
    <t>Stumm</t>
  </si>
  <si>
    <t>Taub</t>
  </si>
  <si>
    <t>Siegel fälschen</t>
  </si>
  <si>
    <t>Todessehnsucht</t>
  </si>
  <si>
    <t>Spuren lesen</t>
  </si>
  <si>
    <t>Überlebenswille</t>
  </si>
  <si>
    <t>Taschendieberei</t>
  </si>
  <si>
    <t>Verflucht 1</t>
  </si>
  <si>
    <t>Verflucht 2</t>
  </si>
  <si>
    <t>Verflucht 3</t>
  </si>
  <si>
    <t>Trankkunde 1</t>
  </si>
  <si>
    <t>Vergebend</t>
  </si>
  <si>
    <t>Wahnsinn</t>
  </si>
  <si>
    <t>Trankkunde 2</t>
  </si>
  <si>
    <t>Zeitgefühl</t>
  </si>
  <si>
    <t>Trankkunde 3</t>
  </si>
  <si>
    <t>Zwanghafte Neugier</t>
  </si>
  <si>
    <t>Trankkunde 4</t>
  </si>
  <si>
    <t>Zweites Gesicht</t>
  </si>
  <si>
    <t>Trankkunde 5</t>
  </si>
  <si>
    <t>Verhandlungsgesch.</t>
  </si>
  <si>
    <t>Wissen des Medikus</t>
  </si>
  <si>
    <t>Wundfieberbek.</t>
  </si>
  <si>
    <t>Wundversorgung 1</t>
  </si>
  <si>
    <t>Wundversorgung 2</t>
  </si>
  <si>
    <t>Wundversorgung 3</t>
  </si>
  <si>
    <t>Artefakt herstellen 1</t>
  </si>
  <si>
    <t>Artefakt herstellen 3</t>
  </si>
  <si>
    <t>Artefakt zerstören 1</t>
  </si>
  <si>
    <t>Artefakt zerstören 3</t>
  </si>
  <si>
    <t>Beeinflussung aufheben 1</t>
  </si>
  <si>
    <t>Beeinflussung aufheben 2</t>
  </si>
  <si>
    <t>Beeinflussung aufheben 3</t>
  </si>
  <si>
    <t>Beeinflussung aufheben 4</t>
  </si>
  <si>
    <t>Beeinflussung aufheben 5</t>
  </si>
  <si>
    <t>Beeinflussung aufheben 6</t>
  </si>
  <si>
    <t>Beeinflussung aufheben 7</t>
  </si>
  <si>
    <t>Blitz 3</t>
  </si>
  <si>
    <t>Erinnerung verfällt 1</t>
  </si>
  <si>
    <t>Erinnerung verfällt 3</t>
  </si>
  <si>
    <t>Exorzismus 1</t>
  </si>
  <si>
    <t>Exorzismus 2</t>
  </si>
  <si>
    <t>Exorzismus 3</t>
  </si>
  <si>
    <t>Feuerball 1</t>
  </si>
  <si>
    <t>Feuerball 3</t>
  </si>
  <si>
    <t>Furcht 1</t>
  </si>
  <si>
    <t>Furcht 3</t>
  </si>
  <si>
    <t>Gift neutralisieren 2</t>
  </si>
  <si>
    <t>Gift neutralisieren 3</t>
  </si>
  <si>
    <t>Gift neutralisieren 4</t>
  </si>
  <si>
    <t>Gift neutralisieren 5</t>
  </si>
  <si>
    <t>Hass 1</t>
  </si>
  <si>
    <t>Hass 3</t>
  </si>
  <si>
    <t>Hellsicht stören 1</t>
  </si>
  <si>
    <t>Hellsicht stören 2</t>
  </si>
  <si>
    <t>Hellsicht stören 3</t>
  </si>
  <si>
    <t>Hellsicht stören 4</t>
  </si>
  <si>
    <t>Hellsicht stören 5</t>
  </si>
  <si>
    <t>Hellsicht stören 6</t>
  </si>
  <si>
    <t>Hellsicht stören 7</t>
  </si>
  <si>
    <t>Kugel der Dunkelheit 1</t>
  </si>
  <si>
    <t>Kugel der Dunkelheit 3</t>
  </si>
  <si>
    <t>Magie analysieren 2</t>
  </si>
  <si>
    <t>Magie zerstören 3</t>
  </si>
  <si>
    <t>Magie zerstören 4</t>
  </si>
  <si>
    <t>Magie zerstören 5</t>
  </si>
  <si>
    <t>Magiesicherung 1</t>
  </si>
  <si>
    <t>Magiesicherung 2</t>
  </si>
  <si>
    <t>Magiesicherung 3</t>
  </si>
  <si>
    <t>Magiesicherung 4</t>
  </si>
  <si>
    <t>Magiesicherung 5</t>
  </si>
  <si>
    <t>Mit Toten reden 2</t>
  </si>
  <si>
    <t>Schlaf 1</t>
  </si>
  <si>
    <t>Schlaf 2</t>
  </si>
  <si>
    <t>Schlaf 3</t>
  </si>
  <si>
    <t>Schlösser öffnen 2</t>
  </si>
  <si>
    <t>Schlösser öffnen 3</t>
  </si>
  <si>
    <t>Schlösser öffnen 4</t>
  </si>
  <si>
    <t>Schlösser öffnen 5</t>
  </si>
  <si>
    <t>Schlösser verriegeln 1</t>
  </si>
  <si>
    <t>Schlösser verriegeln 2</t>
  </si>
  <si>
    <t>Schlösser verriegeln 3</t>
  </si>
  <si>
    <t>Schlösser verriegeln 4</t>
  </si>
  <si>
    <t>Schlösser verriegeln 5</t>
  </si>
  <si>
    <t>Schutz vor Untoten 1</t>
  </si>
  <si>
    <t>Seelenschutz 1</t>
  </si>
  <si>
    <t>Seelenschutz 2</t>
  </si>
  <si>
    <t>Seelenschutz 3</t>
  </si>
  <si>
    <t>Seelenschutz 4</t>
  </si>
  <si>
    <t>Seelenschutz 5</t>
  </si>
  <si>
    <t>Seelenschutz 6</t>
  </si>
  <si>
    <t>Seelenschutz 7</t>
  </si>
  <si>
    <t>Stummheit 1</t>
  </si>
  <si>
    <t>Stummheit 2</t>
  </si>
  <si>
    <t>Tanzzwang 2</t>
  </si>
  <si>
    <t>Tierherrschaft 2</t>
  </si>
  <si>
    <t>Tilt 3</t>
  </si>
  <si>
    <t>Verständigung stören 1</t>
  </si>
  <si>
    <t>Verständigung stören 2</t>
  </si>
  <si>
    <t>Verständigung stören 3</t>
  </si>
  <si>
    <t>Verständigung stören 4</t>
  </si>
  <si>
    <t>Verständigung stören 5</t>
  </si>
  <si>
    <t>Verständigung stören 6</t>
  </si>
  <si>
    <t>Verständigung stören 7</t>
  </si>
  <si>
    <t>Wahrheitszauber 1</t>
  </si>
  <si>
    <t>Wahrheitszauber 2</t>
  </si>
  <si>
    <t>Artefakt herstellen 2</t>
  </si>
  <si>
    <t>Artefakt zerstören 2</t>
  </si>
  <si>
    <t>Artefakt zerstören 4</t>
  </si>
  <si>
    <t>Blitz 1</t>
  </si>
  <si>
    <t>Blitz 2</t>
  </si>
  <si>
    <t xml:space="preserve">Dämonen beschwören </t>
  </si>
  <si>
    <t xml:space="preserve">Elementar beschwören </t>
  </si>
  <si>
    <t>Erinnerung verfällt 2</t>
  </si>
  <si>
    <t>Feuerball 2</t>
  </si>
  <si>
    <t>Furcht 2</t>
  </si>
  <si>
    <t>Furcht 4</t>
  </si>
  <si>
    <t>Hass 2</t>
  </si>
  <si>
    <t>Hass 4</t>
  </si>
  <si>
    <t>Kugel der Dunkelheit 2</t>
  </si>
  <si>
    <t>Magie analysieren 1</t>
  </si>
  <si>
    <t>Magie zerstören 1</t>
  </si>
  <si>
    <t>Magie zerstören 2</t>
  </si>
  <si>
    <t>Mit Toten reden 1</t>
  </si>
  <si>
    <t>Schlösser öffnen 1</t>
  </si>
  <si>
    <t>Schutz vor Magie 1</t>
  </si>
  <si>
    <t>Schutz vor Magie 2</t>
  </si>
  <si>
    <t>Schutz vor Untoten 2</t>
  </si>
  <si>
    <t>Tanzzwang 1</t>
  </si>
  <si>
    <t>Tierherrschaft 1</t>
  </si>
  <si>
    <t>Tierherrschaft 3</t>
  </si>
  <si>
    <t>Tilt 1</t>
  </si>
  <si>
    <t>Tilt 2</t>
  </si>
  <si>
    <t>LPs</t>
  </si>
  <si>
    <t>Name der Veranstaltung</t>
  </si>
  <si>
    <t>gesamt:</t>
  </si>
  <si>
    <t>Abstand 2</t>
  </si>
  <si>
    <t>Artefakt herstellen 4</t>
  </si>
  <si>
    <t>Cchchchchchlup</t>
  </si>
  <si>
    <t>Durch Türen schreiten</t>
  </si>
  <si>
    <t>Elfengang</t>
  </si>
  <si>
    <t>Gegenstand ignorieren 1</t>
  </si>
  <si>
    <t>Gegenstand ignorieren 2</t>
  </si>
  <si>
    <t>Geschmack vortäuschen</t>
  </si>
  <si>
    <t>Gesunder Schlaf</t>
  </si>
  <si>
    <t>Gift neutralisieren 1</t>
  </si>
  <si>
    <t>Hexenheilung</t>
  </si>
  <si>
    <t>Kleine Illusion</t>
  </si>
  <si>
    <t>Körper auflösen</t>
  </si>
  <si>
    <t>Kraft</t>
  </si>
  <si>
    <t>Krankheit anhexen 1</t>
  </si>
  <si>
    <t>Krankheit anhexen 2</t>
  </si>
  <si>
    <t>Lähmen 1</t>
  </si>
  <si>
    <t>Lähmen 2</t>
  </si>
  <si>
    <t>Letzter Wille</t>
  </si>
  <si>
    <t>Licht</t>
  </si>
  <si>
    <t>Lügenzauber</t>
  </si>
  <si>
    <t>Magische Barriere</t>
  </si>
  <si>
    <t>Magisches Gefängnis</t>
  </si>
  <si>
    <t>Permanent</t>
  </si>
  <si>
    <t>Seelenraub</t>
  </si>
  <si>
    <t xml:space="preserve">Übelkeit </t>
  </si>
  <si>
    <t>Verstärkung von Tränken</t>
  </si>
  <si>
    <t>Versteinern</t>
  </si>
  <si>
    <t>Wunde heilen</t>
  </si>
  <si>
    <t>Wunde verschieben</t>
  </si>
  <si>
    <t>Magie verhüllen</t>
  </si>
  <si>
    <t xml:space="preserve">Berschwören von Kräutern </t>
  </si>
  <si>
    <t>Feuerfinger</t>
  </si>
  <si>
    <t xml:space="preserve">Geister rufen </t>
  </si>
  <si>
    <t>Golem erschaffen</t>
  </si>
  <si>
    <t>Kontrolle über Untote 1</t>
  </si>
  <si>
    <t>Kontrolle über Untote 2</t>
  </si>
  <si>
    <t>Leben verkürzen</t>
  </si>
  <si>
    <t>Orakel</t>
  </si>
  <si>
    <t>Schatten beschwören</t>
  </si>
  <si>
    <t>Todesmal</t>
  </si>
  <si>
    <t xml:space="preserve">Tote erwecken </t>
  </si>
  <si>
    <t>Abstand 1</t>
  </si>
  <si>
    <t>Alptraum</t>
  </si>
  <si>
    <t>Befehl</t>
  </si>
  <si>
    <t>Beruhigen</t>
  </si>
  <si>
    <t>Binden</t>
  </si>
  <si>
    <t>Ersticken</t>
  </si>
  <si>
    <t>Falsches Wissen einpflanzen</t>
  </si>
  <si>
    <t>Freundschaft</t>
  </si>
  <si>
    <t>Furcht vor Symbolen</t>
  </si>
  <si>
    <t>Gedankenbuch durchblättern</t>
  </si>
  <si>
    <t>Grosses verlangen</t>
  </si>
  <si>
    <t>Koboldleim</t>
  </si>
  <si>
    <t xml:space="preserve">Lachkrampf </t>
  </si>
  <si>
    <t xml:space="preserve">Suggestion </t>
  </si>
  <si>
    <t xml:space="preserve">Verwirrung </t>
  </si>
  <si>
    <t>Voodoo</t>
  </si>
  <si>
    <t>Durch Türen sehen</t>
  </si>
  <si>
    <t xml:space="preserve">Eigenschaften lesen </t>
  </si>
  <si>
    <t xml:space="preserve">Elfenblick </t>
  </si>
  <si>
    <t xml:space="preserve">Emotion spüren </t>
  </si>
  <si>
    <t xml:space="preserve">Gegenstand finden </t>
  </si>
  <si>
    <t>Gift spüren 1</t>
  </si>
  <si>
    <t>Gift spüren 2</t>
  </si>
  <si>
    <t>Krankheit erkennen</t>
  </si>
  <si>
    <t>Magie spüren 1</t>
  </si>
  <si>
    <t>Magie spüren 2</t>
  </si>
  <si>
    <t>Natur verrät die Spur</t>
  </si>
  <si>
    <t>Schrift entziffern</t>
  </si>
  <si>
    <t>Bewegung verlangsamen</t>
  </si>
  <si>
    <t>Blindheit</t>
  </si>
  <si>
    <t>Entwaffnen</t>
  </si>
  <si>
    <t>Frost</t>
  </si>
  <si>
    <t>Meisterstreich</t>
  </si>
  <si>
    <t>Mut</t>
  </si>
  <si>
    <t>Schmerzen</t>
  </si>
  <si>
    <t>Seelenruhe</t>
  </si>
  <si>
    <t xml:space="preserve">Untote vernichten </t>
  </si>
  <si>
    <t>Friedenszone</t>
  </si>
  <si>
    <t>Magische Rüstung 1</t>
  </si>
  <si>
    <t>Magische Rüstung 2</t>
  </si>
  <si>
    <t>Magische Rüstung 3</t>
  </si>
  <si>
    <t>Pergamentschutz</t>
  </si>
  <si>
    <t xml:space="preserve">Schild verstärken </t>
  </si>
  <si>
    <t>Schutz vor Erde,...</t>
  </si>
  <si>
    <t>Hexenblick</t>
  </si>
  <si>
    <t>Hilferuf</t>
  </si>
  <si>
    <t>Leben entziehen 1</t>
  </si>
  <si>
    <t>Leben entziehen 2</t>
  </si>
  <si>
    <t>Leben entziehen 3</t>
  </si>
  <si>
    <t>Leben entziehen 4</t>
  </si>
  <si>
    <t>Leben schenken</t>
  </si>
  <si>
    <t>Magie stehlen</t>
  </si>
  <si>
    <t>Magie übertragen</t>
  </si>
  <si>
    <t>Mit Pflanzen sprechen</t>
  </si>
  <si>
    <t>Mit Tieren sprechen</t>
  </si>
  <si>
    <t>Tausend Zungen</t>
  </si>
  <si>
    <t>Traumbotschaft</t>
  </si>
  <si>
    <t>Immun g. Wundfieber</t>
  </si>
  <si>
    <t>Immun geg.Krankheit 1</t>
  </si>
  <si>
    <t>Immun geg. Krankheit 2</t>
  </si>
  <si>
    <t>Lesen &amp; Schreiben 1</t>
  </si>
  <si>
    <t>Rechnen 1</t>
  </si>
  <si>
    <t>Handschrift imitieren</t>
  </si>
  <si>
    <t>Lesen &amp; Schreiben 2</t>
  </si>
  <si>
    <t>Mystische Klänge 1</t>
  </si>
  <si>
    <t>Mystische Klänge 2</t>
  </si>
  <si>
    <t>Mystische Klänge 3</t>
  </si>
  <si>
    <t>Rechnen 2</t>
  </si>
  <si>
    <t>Rasse</t>
  </si>
  <si>
    <t>Mensch</t>
  </si>
  <si>
    <t>Zwerg</t>
  </si>
  <si>
    <t>Halbling</t>
  </si>
  <si>
    <t>Katze</t>
  </si>
  <si>
    <t>Kender</t>
  </si>
  <si>
    <t>Abenteurer</t>
  </si>
  <si>
    <t>Lebenspunkte:</t>
  </si>
  <si>
    <t>Typus:</t>
  </si>
  <si>
    <t>INTIME</t>
  </si>
  <si>
    <t>OUTTIME</t>
  </si>
  <si>
    <t>Liste der LARPs, die mein Charakter überlebte:</t>
  </si>
  <si>
    <t>Alrik</t>
  </si>
  <si>
    <t>Liste erworbener Talente und Zauber. 
Besondere Gegenstände.</t>
  </si>
  <si>
    <t>Intime Geld</t>
  </si>
  <si>
    <t>Zauber:</t>
  </si>
  <si>
    <t>Diesen Zauber möchte ich lernen:</t>
  </si>
  <si>
    <t>Magiep.:</t>
  </si>
  <si>
    <t>Verlorene MPs</t>
  </si>
  <si>
    <t>Zusatz:</t>
  </si>
  <si>
    <t>Lehrer</t>
  </si>
  <si>
    <t>Meister</t>
  </si>
  <si>
    <t>Erfahren 1</t>
  </si>
  <si>
    <t>Erfahren 2</t>
  </si>
  <si>
    <t>Erfahren 3</t>
  </si>
  <si>
    <t>Erfahren</t>
  </si>
  <si>
    <t>Konsti</t>
  </si>
  <si>
    <t>Fallen entschärfen 3</t>
  </si>
  <si>
    <t>Fallen entschärfen 4</t>
  </si>
  <si>
    <t>Fallen entschärfen 5</t>
  </si>
  <si>
    <t>Fallen stellen 4</t>
  </si>
  <si>
    <t>Fallen stellen 5</t>
  </si>
  <si>
    <t>Geschichte &amp; Heraldik</t>
  </si>
  <si>
    <t>Legenden &amp; Erzählungen</t>
  </si>
  <si>
    <t>Waffenloser Kampf 1</t>
  </si>
  <si>
    <t>Waffenloser Kampf 2</t>
  </si>
  <si>
    <t>Waffenloser Kampf 3</t>
  </si>
  <si>
    <t>Waffenloser Kampf 4</t>
  </si>
  <si>
    <t>Waffenloser Kampf 5</t>
  </si>
  <si>
    <t>Waffenmeister</t>
  </si>
  <si>
    <t>WM: Rüstung</t>
  </si>
  <si>
    <t>WM: Waffe</t>
  </si>
  <si>
    <t>WM: Schild</t>
  </si>
  <si>
    <t>Name des Zaubers</t>
  </si>
  <si>
    <t>Lernkosten</t>
  </si>
  <si>
    <t>Unsterblichkeit</t>
  </si>
  <si>
    <t>Mit Gegenständen reden</t>
  </si>
  <si>
    <t>Schildbrecher 1</t>
  </si>
  <si>
    <t>Schildbrecher 2</t>
  </si>
  <si>
    <t>Wert im Waffenlosen Kampf:</t>
  </si>
  <si>
    <t>Waldelf</t>
  </si>
  <si>
    <t>Auelf</t>
  </si>
  <si>
    <t>Halbelf</t>
  </si>
  <si>
    <t>Echse</t>
  </si>
  <si>
    <t>Vulgure</t>
  </si>
  <si>
    <t>Kämpfer</t>
  </si>
  <si>
    <t>Zauberer</t>
  </si>
  <si>
    <t>Druide</t>
  </si>
  <si>
    <t>Hexe</t>
  </si>
  <si>
    <t>Schamane</t>
  </si>
  <si>
    <t>Magara Tor</t>
  </si>
  <si>
    <t>Magiedilettant</t>
  </si>
  <si>
    <t>WK</t>
  </si>
  <si>
    <t>WK:</t>
  </si>
  <si>
    <t>LP-Bonus:</t>
  </si>
  <si>
    <t>Waffenbonus:</t>
  </si>
  <si>
    <t>nix</t>
  </si>
  <si>
    <t>Kampftalente:</t>
  </si>
  <si>
    <t>Multiplikator</t>
  </si>
  <si>
    <t>Kosten</t>
  </si>
  <si>
    <t>Rechnung</t>
  </si>
  <si>
    <t>Erisgeweihter</t>
  </si>
  <si>
    <t>NeuRhaetikon</t>
  </si>
  <si>
    <t>Eps:</t>
  </si>
  <si>
    <t>Erfahren 0</t>
  </si>
  <si>
    <t>LP</t>
  </si>
  <si>
    <t>LPs:</t>
  </si>
  <si>
    <t>Konsti:</t>
  </si>
  <si>
    <t>Typus</t>
  </si>
  <si>
    <t>Ende</t>
  </si>
  <si>
    <t>Contage</t>
  </si>
  <si>
    <t>Eps alt</t>
  </si>
  <si>
    <t>Anzahl
der gespielten Contage</t>
  </si>
  <si>
    <t>MPs</t>
  </si>
  <si>
    <t>StartMPs</t>
  </si>
  <si>
    <t>Max</t>
  </si>
  <si>
    <t>MP aktuell</t>
  </si>
  <si>
    <t>MP</t>
  </si>
  <si>
    <t>Zauberspecials, Paladintugenden, etc.:</t>
  </si>
  <si>
    <t>Erhaltene EPs:</t>
  </si>
  <si>
    <t>Lebensstil:</t>
  </si>
  <si>
    <t>Lehrling</t>
  </si>
  <si>
    <t>Geselle</t>
  </si>
  <si>
    <t>Patrizier</t>
  </si>
  <si>
    <t>Lebensstil</t>
  </si>
  <si>
    <t>Lohn</t>
  </si>
  <si>
    <t>5 K</t>
  </si>
  <si>
    <t>3 S</t>
  </si>
  <si>
    <t>Heckenp.</t>
  </si>
  <si>
    <t>Lohn:</t>
  </si>
  <si>
    <t>Speere und Stäbe</t>
  </si>
  <si>
    <t>Zweihändige Waffen</t>
  </si>
  <si>
    <t>Krankheitsbek.</t>
  </si>
  <si>
    <t>Erfahren 4</t>
  </si>
  <si>
    <t>ausgegebene Eps:</t>
  </si>
  <si>
    <t>Erh. Eps:</t>
  </si>
  <si>
    <t>CT ges</t>
  </si>
  <si>
    <t>Alter CT</t>
  </si>
  <si>
    <t>Eps zw</t>
  </si>
  <si>
    <t>Eps neu</t>
  </si>
  <si>
    <t>StartEPs:</t>
  </si>
  <si>
    <t>Start Eps</t>
  </si>
  <si>
    <t>Alters Eps</t>
  </si>
  <si>
    <t>5 Sick</t>
  </si>
  <si>
    <t>10 K</t>
  </si>
  <si>
    <t>1 S</t>
  </si>
  <si>
    <t>Kampf mit zwei Waffen</t>
  </si>
  <si>
    <t>Kommandieren</t>
  </si>
  <si>
    <t>Magietheorie</t>
  </si>
  <si>
    <t>Magische Metalle bearb.</t>
  </si>
  <si>
    <t>Meucheln</t>
  </si>
  <si>
    <t>Rüstung flicken 1</t>
  </si>
  <si>
    <t>Rüstung flicken 2</t>
  </si>
  <si>
    <t>Schilde reparieren/herst.</t>
  </si>
  <si>
    <t>Schmieden</t>
  </si>
  <si>
    <t>Tinkt. Analysieren</t>
  </si>
  <si>
    <t>Waffen verbessern</t>
  </si>
  <si>
    <t>Wissen Spruchrollen</t>
  </si>
  <si>
    <t>Immunität Giftstufe 1</t>
  </si>
  <si>
    <t>Immunität Giftstufe 2</t>
  </si>
  <si>
    <t>Immunität Giftstufe 3</t>
  </si>
  <si>
    <t>Immunität Giftstufe 4</t>
  </si>
  <si>
    <t>Immunität Giftstufe 5</t>
  </si>
  <si>
    <t>Immun g. Krankheit</t>
  </si>
  <si>
    <t>Reich 1</t>
  </si>
  <si>
    <t>Reich 2</t>
  </si>
  <si>
    <t>Allergie 4</t>
  </si>
  <si>
    <t>OT</t>
  </si>
  <si>
    <t>Erhaltene 
Bonus-EPs</t>
  </si>
  <si>
    <t>Aberglauben</t>
  </si>
  <si>
    <t>Nachtblindheit</t>
  </si>
  <si>
    <t>Vor-/Nachteile</t>
  </si>
  <si>
    <t>--&gt;</t>
  </si>
  <si>
    <t>Alchemie Kosten 1 pro Stufe</t>
  </si>
  <si>
    <t>2 pro Stufe</t>
  </si>
  <si>
    <t>Erste Hilfe 1</t>
  </si>
  <si>
    <t>Erste Hilfe 2</t>
  </si>
  <si>
    <t>+ kummulative Kosten</t>
  </si>
  <si>
    <t>Kommandieren kl. Einh.</t>
  </si>
  <si>
    <t>Krankheitsbekämpfung</t>
  </si>
  <si>
    <t>Tinkturen analysieren</t>
  </si>
  <si>
    <t>Tinkuren analysieren</t>
  </si>
  <si>
    <t>Verhandlungsgeschick</t>
  </si>
  <si>
    <t>aus Dropdown für Waffentalente entfernt, da Berechnung nicht hinhaut, wegen Lehren und Kosten von min. 1</t>
  </si>
  <si>
    <t>Wundfieberbekämpfung</t>
  </si>
  <si>
    <t>Zauberbuch herstellen</t>
  </si>
  <si>
    <t>Zaberbuch herst.</t>
  </si>
  <si>
    <t>Bewegungen verlangsamen</t>
  </si>
  <si>
    <t>Zauber</t>
  </si>
  <si>
    <t>Kosten 1 --&gt; 2 + kummulative Kosten</t>
  </si>
  <si>
    <t>Exorzismus</t>
  </si>
  <si>
    <t>Stufen von 7 auf 3 reduziert + Anpassung Kosten</t>
  </si>
  <si>
    <t>Großes Verlangen</t>
  </si>
  <si>
    <t>Kosten 1 --&gt; 2</t>
  </si>
  <si>
    <t>Magiespiegel</t>
  </si>
  <si>
    <t>Magiespiegel 1-5</t>
  </si>
  <si>
    <t>Magiespiegel + Anpassung Kosten</t>
  </si>
  <si>
    <t xml:space="preserve">Person finden </t>
  </si>
  <si>
    <t>Personen finden</t>
  </si>
  <si>
    <t>Person finden</t>
  </si>
  <si>
    <t>Schildbrecher 1-3</t>
  </si>
  <si>
    <t>Stufen von 3 auf 2 reduziert + Anpassung Kosten</t>
  </si>
  <si>
    <t>Verstärkung von pflanzl. Tränken</t>
  </si>
  <si>
    <t>Windstoß 1</t>
  </si>
  <si>
    <t>Windstoß 2</t>
  </si>
  <si>
    <t>Windstoß 3</t>
  </si>
  <si>
    <t>Windstoss 1-3</t>
  </si>
  <si>
    <t>Windstoß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</si>
</sst>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26"/>
      <name val="Book Antiqua"/>
      <family val="1"/>
    </font>
    <font>
      <sz val="10"/>
      <name val="Book Antiqua"/>
      <family val="1"/>
    </font>
    <font>
      <sz val="14"/>
      <name val="Book Antiqua"/>
      <family val="1"/>
    </font>
    <font>
      <b/>
      <sz val="10"/>
      <name val="Book Antiqua"/>
      <family val="1"/>
    </font>
    <font>
      <sz val="10"/>
      <color indexed="9"/>
      <name val="Book Antiqua"/>
      <family val="1"/>
    </font>
    <font>
      <sz val="6"/>
      <name val="Book Antiqua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Book Antiqua"/>
    </font>
    <font>
      <sz val="8"/>
      <name val="Arial"/>
    </font>
    <font>
      <b/>
      <sz val="10"/>
      <name val="Monotype Corsiva"/>
      <family val="4"/>
    </font>
    <font>
      <sz val="10"/>
      <name val="Monotype Corsiva"/>
      <family val="4"/>
    </font>
    <font>
      <b/>
      <sz val="16"/>
      <name val="Monotype Corsiva"/>
      <family val="4"/>
    </font>
    <font>
      <b/>
      <u/>
      <sz val="24"/>
      <name val="Monotype Corsiva"/>
      <family val="4"/>
    </font>
    <font>
      <sz val="10"/>
      <name val="Arial"/>
    </font>
    <font>
      <sz val="10"/>
      <color indexed="9"/>
      <name val="Arial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0" fontId="11" fillId="0" borderId="1" xfId="0" applyFont="1" applyBorder="1" applyAlignment="1">
      <alignment vertical="center"/>
    </xf>
    <xf numFmtId="0" fontId="12" fillId="3" borderId="1" xfId="0" applyFont="1" applyFill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/>
    <xf numFmtId="0" fontId="15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1" fillId="0" borderId="4" xfId="0" quotePrefix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0" fillId="0" borderId="0" xfId="0" quotePrefix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left"/>
    </xf>
    <xf numFmtId="0" fontId="15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left"/>
    </xf>
    <xf numFmtId="0" fontId="11" fillId="0" borderId="4" xfId="0" quotePrefix="1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/>
    </xf>
    <xf numFmtId="0" fontId="0" fillId="0" borderId="11" xfId="0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3" fillId="0" borderId="0" xfId="0" quotePrefix="1" applyFont="1" applyAlignment="1">
      <alignment horizontal="left"/>
    </xf>
    <xf numFmtId="0" fontId="8" fillId="0" borderId="0" xfId="0" applyFont="1"/>
    <xf numFmtId="0" fontId="0" fillId="0" borderId="3" xfId="0" applyBorder="1"/>
    <xf numFmtId="0" fontId="7" fillId="5" borderId="0" xfId="0" applyFont="1" applyFill="1" applyAlignment="1">
      <alignment horizontal="right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quotePrefix="1"/>
    <xf numFmtId="0" fontId="0" fillId="0" borderId="0" xfId="0" applyFont="1"/>
    <xf numFmtId="0" fontId="2" fillId="0" borderId="12" xfId="0" applyFont="1" applyBorder="1"/>
    <xf numFmtId="0" fontId="15" fillId="0" borderId="12" xfId="0" applyFont="1" applyBorder="1"/>
    <xf numFmtId="0" fontId="5" fillId="3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1" xfId="0" applyFont="1" applyBorder="1"/>
    <xf numFmtId="0" fontId="15" fillId="0" borderId="11" xfId="0" applyFont="1" applyBorder="1"/>
    <xf numFmtId="0" fontId="4" fillId="0" borderId="16" xfId="0" quotePrefix="1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2" fillId="0" borderId="19" xfId="0" applyFont="1" applyBorder="1"/>
    <xf numFmtId="0" fontId="0" fillId="0" borderId="19" xfId="0" applyBorder="1"/>
    <xf numFmtId="0" fontId="0" fillId="0" borderId="10" xfId="0" applyBorder="1"/>
    <xf numFmtId="0" fontId="2" fillId="0" borderId="8" xfId="0" applyFont="1" applyBorder="1"/>
    <xf numFmtId="0" fontId="4" fillId="0" borderId="16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/>
    </xf>
    <xf numFmtId="0" fontId="2" fillId="0" borderId="20" xfId="0" applyFont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0" borderId="12" xfId="0" quotePrefix="1" applyFont="1" applyBorder="1" applyAlignment="1">
      <alignment horizontal="left"/>
    </xf>
    <xf numFmtId="0" fontId="0" fillId="0" borderId="12" xfId="0" applyBorder="1"/>
    <xf numFmtId="0" fontId="9" fillId="3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1" fontId="2" fillId="3" borderId="19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15" fillId="0" borderId="19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quotePrefix="1" applyFont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4" fillId="0" borderId="0" xfId="0" quotePrefix="1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7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96"/>
  <sheetViews>
    <sheetView zoomScaleNormal="100" workbookViewId="0">
      <selection activeCell="A22" sqref="A22:O22"/>
    </sheetView>
  </sheetViews>
  <sheetFormatPr baseColWidth="10" defaultColWidth="2.28515625" defaultRowHeight="12.75" x14ac:dyDescent="0.2"/>
  <cols>
    <col min="1" max="33" width="2.28515625" customWidth="1"/>
    <col min="34" max="34" width="3" bestFit="1" customWidth="1"/>
    <col min="35" max="75" width="2.28515625" customWidth="1"/>
    <col min="76" max="76" width="2.28515625" style="3" customWidth="1"/>
    <col min="77" max="77" width="2.28515625" customWidth="1"/>
    <col min="78" max="78" width="18.28515625" bestFit="1" customWidth="1"/>
    <col min="79" max="79" width="2.28515625" customWidth="1"/>
    <col min="80" max="82" width="22" bestFit="1" customWidth="1"/>
    <col min="83" max="83" width="2.28515625" customWidth="1"/>
    <col min="84" max="84" width="22" bestFit="1" customWidth="1"/>
    <col min="85" max="85" width="2.28515625" customWidth="1"/>
    <col min="86" max="86" width="12.5703125" bestFit="1" customWidth="1"/>
    <col min="87" max="87" width="7.5703125" bestFit="1" customWidth="1"/>
    <col min="88" max="97" width="2.28515625" customWidth="1"/>
    <col min="98" max="98" width="12.5703125" bestFit="1" customWidth="1"/>
    <col min="99" max="102" width="2.28515625" customWidth="1"/>
    <col min="103" max="103" width="12.5703125" bestFit="1" customWidth="1"/>
    <col min="104" max="104" width="7.5703125" bestFit="1" customWidth="1"/>
  </cols>
  <sheetData>
    <row r="1" spans="1:104" ht="34.5" thickBot="1" x14ac:dyDescent="0.5500000000000000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3"/>
      <c r="AM1" s="83"/>
      <c r="AN1" s="83"/>
      <c r="CB1" s="4" t="s">
        <v>426</v>
      </c>
      <c r="CC1" s="4" t="s">
        <v>427</v>
      </c>
    </row>
    <row r="2" spans="1:104" s="17" customFormat="1" ht="13.5" customHeight="1" x14ac:dyDescent="0.25">
      <c r="A2" s="68" t="s">
        <v>410</v>
      </c>
      <c r="B2" s="59"/>
      <c r="C2" s="20" t="s">
        <v>1</v>
      </c>
      <c r="D2" s="21"/>
      <c r="E2" s="21"/>
      <c r="F2" s="21"/>
      <c r="G2" s="21"/>
      <c r="H2" s="21"/>
      <c r="I2" s="72" t="s">
        <v>413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V2" s="58" t="s">
        <v>411</v>
      </c>
      <c r="W2" s="59"/>
      <c r="X2" s="21" t="s">
        <v>1</v>
      </c>
      <c r="Y2" s="21"/>
      <c r="Z2" s="21"/>
      <c r="AA2" s="21"/>
      <c r="AB2" s="21"/>
      <c r="AC2" s="21"/>
      <c r="AD2" s="89"/>
      <c r="AE2" s="89"/>
      <c r="AF2" s="89"/>
      <c r="AG2" s="89"/>
      <c r="AH2" s="89"/>
      <c r="AI2" s="89"/>
      <c r="AJ2" s="89"/>
      <c r="AK2" s="89"/>
      <c r="AL2" s="89"/>
      <c r="AM2" s="90"/>
      <c r="BX2" s="18"/>
      <c r="BZ2" s="17" t="s">
        <v>36</v>
      </c>
      <c r="CB2" t="s">
        <v>115</v>
      </c>
      <c r="CC2" t="s">
        <v>115</v>
      </c>
      <c r="CD2" t="s">
        <v>115</v>
      </c>
      <c r="CF2" t="s">
        <v>36</v>
      </c>
      <c r="CH2" s="17" t="s">
        <v>467</v>
      </c>
      <c r="CT2" s="19"/>
      <c r="CY2" s="17" t="s">
        <v>407</v>
      </c>
      <c r="CZ2" s="19" t="s">
        <v>402</v>
      </c>
    </row>
    <row r="3" spans="1:104" s="17" customFormat="1" ht="13.5" x14ac:dyDescent="0.25">
      <c r="A3" s="60"/>
      <c r="B3" s="61"/>
      <c r="C3" s="1" t="s">
        <v>3</v>
      </c>
      <c r="D3" s="1"/>
      <c r="E3" s="1"/>
      <c r="F3" s="1"/>
      <c r="G3" s="1"/>
      <c r="H3" s="1"/>
      <c r="I3" s="69" t="s">
        <v>402</v>
      </c>
      <c r="J3" s="69"/>
      <c r="K3" s="69"/>
      <c r="L3" s="69"/>
      <c r="M3" s="69"/>
      <c r="N3" s="69"/>
      <c r="O3" s="69"/>
      <c r="P3" s="69"/>
      <c r="Q3" s="69"/>
      <c r="R3" s="69"/>
      <c r="S3" s="69"/>
      <c r="T3" s="70"/>
      <c r="V3" s="60"/>
      <c r="W3" s="61"/>
      <c r="X3" s="1" t="s">
        <v>2</v>
      </c>
      <c r="Y3" s="1"/>
      <c r="Z3" s="1"/>
      <c r="AA3" s="1"/>
      <c r="AB3" s="1"/>
      <c r="AC3" s="1"/>
      <c r="AD3" s="52"/>
      <c r="AE3" s="52"/>
      <c r="AF3" s="52"/>
      <c r="AG3" s="52"/>
      <c r="AH3" s="52"/>
      <c r="AI3" s="52"/>
      <c r="AJ3" s="52"/>
      <c r="AK3" s="52"/>
      <c r="AL3" s="52"/>
      <c r="AM3" s="67"/>
      <c r="BX3" s="18"/>
      <c r="BZ3" s="17" t="s">
        <v>28</v>
      </c>
      <c r="CB3" t="s">
        <v>105</v>
      </c>
      <c r="CC3" t="s">
        <v>29</v>
      </c>
      <c r="CD3" t="s">
        <v>29</v>
      </c>
      <c r="CF3" t="s">
        <v>26</v>
      </c>
      <c r="CH3" s="17" t="s">
        <v>421</v>
      </c>
      <c r="CT3" s="19"/>
      <c r="CY3" s="17" t="s">
        <v>456</v>
      </c>
      <c r="CZ3" s="19" t="s">
        <v>451</v>
      </c>
    </row>
    <row r="4" spans="1:104" s="17" customFormat="1" ht="13.5" x14ac:dyDescent="0.25">
      <c r="A4" s="60"/>
      <c r="B4" s="61"/>
      <c r="C4" s="1" t="s">
        <v>409</v>
      </c>
      <c r="D4" s="1"/>
      <c r="E4" s="1"/>
      <c r="F4" s="1"/>
      <c r="G4" s="1"/>
      <c r="H4" s="1"/>
      <c r="I4" s="69" t="s">
        <v>407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70"/>
      <c r="V4" s="60"/>
      <c r="W4" s="61"/>
      <c r="X4" s="1" t="s">
        <v>4</v>
      </c>
      <c r="Y4" s="1"/>
      <c r="Z4" s="1"/>
      <c r="AA4" s="1"/>
      <c r="AB4" s="1"/>
      <c r="AC4" s="1"/>
      <c r="AD4" s="52"/>
      <c r="AE4" s="52"/>
      <c r="AF4" s="52"/>
      <c r="AG4" s="52"/>
      <c r="AH4" s="52"/>
      <c r="AI4" s="52"/>
      <c r="AJ4" s="52"/>
      <c r="AK4" s="52"/>
      <c r="AL4" s="52"/>
      <c r="AM4" s="67"/>
      <c r="BX4" s="18"/>
      <c r="BZ4" s="17" t="s">
        <v>30</v>
      </c>
      <c r="CB4" t="s">
        <v>29</v>
      </c>
      <c r="CC4" t="s">
        <v>104</v>
      </c>
      <c r="CD4" t="s">
        <v>84</v>
      </c>
      <c r="CF4" t="s">
        <v>31</v>
      </c>
      <c r="CH4" s="17" t="s">
        <v>422</v>
      </c>
      <c r="CT4" s="19"/>
      <c r="CY4" s="17" t="s">
        <v>457</v>
      </c>
      <c r="CZ4" s="19" t="s">
        <v>452</v>
      </c>
    </row>
    <row r="5" spans="1:104" s="17" customFormat="1" ht="13.5" x14ac:dyDescent="0.25">
      <c r="A5" s="60"/>
      <c r="B5" s="61"/>
      <c r="C5" s="1" t="s">
        <v>5</v>
      </c>
      <c r="D5" s="1"/>
      <c r="E5" s="1"/>
      <c r="F5" s="1"/>
      <c r="G5" s="1"/>
      <c r="H5" s="1"/>
      <c r="I5" s="69" t="s">
        <v>472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70"/>
      <c r="V5" s="60"/>
      <c r="W5" s="61"/>
      <c r="X5" s="1" t="s">
        <v>6</v>
      </c>
      <c r="Y5" s="1"/>
      <c r="Z5" s="1"/>
      <c r="AA5" s="1"/>
      <c r="AB5" s="1"/>
      <c r="AC5" s="1"/>
      <c r="AD5" s="52"/>
      <c r="AE5" s="52"/>
      <c r="AF5" s="52"/>
      <c r="AG5" s="52"/>
      <c r="AH5" s="52"/>
      <c r="AI5" s="52"/>
      <c r="AJ5" s="52"/>
      <c r="AK5" s="52"/>
      <c r="AL5" s="52"/>
      <c r="AM5" s="67"/>
      <c r="BX5" s="18"/>
      <c r="BZ5" s="17" t="s">
        <v>33</v>
      </c>
      <c r="CB5" t="s">
        <v>104</v>
      </c>
      <c r="CC5" t="s">
        <v>107</v>
      </c>
      <c r="CD5" t="s">
        <v>85</v>
      </c>
      <c r="CF5" t="s">
        <v>34</v>
      </c>
      <c r="CH5" t="s">
        <v>538</v>
      </c>
      <c r="CT5" s="19"/>
      <c r="CY5" s="17" t="s">
        <v>458</v>
      </c>
      <c r="CZ5" s="19" t="s">
        <v>453</v>
      </c>
    </row>
    <row r="6" spans="1:104" s="17" customFormat="1" ht="13.5" x14ac:dyDescent="0.25">
      <c r="A6" s="60"/>
      <c r="B6" s="61"/>
      <c r="C6" s="1" t="s">
        <v>7</v>
      </c>
      <c r="D6" s="1"/>
      <c r="E6" s="1"/>
      <c r="F6" s="1"/>
      <c r="G6" s="1"/>
      <c r="H6" s="1"/>
      <c r="I6" s="69" t="s">
        <v>473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70"/>
      <c r="V6" s="60"/>
      <c r="W6" s="61"/>
      <c r="X6" s="1" t="s">
        <v>8</v>
      </c>
      <c r="Y6" s="1"/>
      <c r="Z6" s="1"/>
      <c r="AA6" s="1"/>
      <c r="AB6" s="1"/>
      <c r="AC6" s="1"/>
      <c r="AD6" s="52"/>
      <c r="AE6" s="52"/>
      <c r="AF6" s="52"/>
      <c r="AG6" s="52"/>
      <c r="AH6" s="52"/>
      <c r="AI6" s="52"/>
      <c r="AJ6" s="52"/>
      <c r="AK6" s="52"/>
      <c r="AL6" s="52"/>
      <c r="AM6" s="67"/>
      <c r="BX6" s="18"/>
      <c r="BZ6" s="17" t="s">
        <v>39</v>
      </c>
      <c r="CB6" t="s">
        <v>107</v>
      </c>
      <c r="CC6" t="s">
        <v>534</v>
      </c>
      <c r="CD6" t="s">
        <v>87</v>
      </c>
      <c r="CF6" t="s">
        <v>37</v>
      </c>
      <c r="CT6" s="19"/>
      <c r="CY6" s="17" t="s">
        <v>459</v>
      </c>
      <c r="CZ6" s="19" t="s">
        <v>403</v>
      </c>
    </row>
    <row r="7" spans="1:104" s="17" customFormat="1" ht="13.5" x14ac:dyDescent="0.25">
      <c r="A7" s="60"/>
      <c r="B7" s="61"/>
      <c r="C7" s="1" t="s">
        <v>491</v>
      </c>
      <c r="I7" s="74" t="s">
        <v>499</v>
      </c>
      <c r="J7" s="74"/>
      <c r="K7" s="74"/>
      <c r="L7" s="74"/>
      <c r="M7" s="74"/>
      <c r="N7" s="1" t="s">
        <v>500</v>
      </c>
      <c r="R7" s="75" t="str">
        <f>VLOOKUP(I7,'.'!O17:P21,2)</f>
        <v>5 Sick</v>
      </c>
      <c r="S7" s="75"/>
      <c r="T7" s="76"/>
      <c r="V7" s="60"/>
      <c r="W7" s="61"/>
      <c r="X7" s="1" t="s">
        <v>9</v>
      </c>
      <c r="Y7" s="1"/>
      <c r="Z7" s="1"/>
      <c r="AA7" s="1"/>
      <c r="AB7" s="1"/>
      <c r="AC7" s="1"/>
      <c r="AD7" s="52"/>
      <c r="AE7" s="52"/>
      <c r="AF7" s="52"/>
      <c r="AG7" s="52"/>
      <c r="AH7" s="52"/>
      <c r="AI7" s="52"/>
      <c r="AJ7" s="52"/>
      <c r="AK7" s="52"/>
      <c r="AL7" s="52"/>
      <c r="AM7" s="67"/>
      <c r="BX7" s="18"/>
      <c r="BZ7" s="17" t="s">
        <v>41</v>
      </c>
      <c r="CB7" t="s">
        <v>534</v>
      </c>
      <c r="CC7" t="s">
        <v>109</v>
      </c>
      <c r="CD7" t="s">
        <v>89</v>
      </c>
      <c r="CF7" t="s">
        <v>40</v>
      </c>
      <c r="CT7" s="19"/>
      <c r="CY7" s="17" t="s">
        <v>460</v>
      </c>
      <c r="CZ7" s="19" t="s">
        <v>406</v>
      </c>
    </row>
    <row r="8" spans="1:104" s="17" customFormat="1" ht="13.5" customHeight="1" x14ac:dyDescent="0.25">
      <c r="A8" s="60"/>
      <c r="B8" s="61"/>
      <c r="C8" s="1"/>
      <c r="D8" s="1"/>
      <c r="E8" s="1"/>
      <c r="F8" s="1"/>
      <c r="G8" s="1"/>
      <c r="H8" s="1"/>
      <c r="J8" s="1"/>
      <c r="K8" s="1"/>
      <c r="L8" s="1"/>
      <c r="N8" s="1" t="s">
        <v>10</v>
      </c>
      <c r="O8" s="14"/>
      <c r="P8" s="14"/>
      <c r="Q8" s="14"/>
      <c r="R8" s="55">
        <f>VLOOKUP(A13,Berechnungen!H3:J7,3)</f>
        <v>0</v>
      </c>
      <c r="S8" s="55"/>
      <c r="T8" s="71"/>
      <c r="V8" s="60"/>
      <c r="W8" s="61"/>
      <c r="X8" s="1" t="s">
        <v>11</v>
      </c>
      <c r="Y8" s="1"/>
      <c r="Z8" s="1"/>
      <c r="AA8" s="1"/>
      <c r="AB8" s="1"/>
      <c r="AC8" s="1"/>
      <c r="AD8" s="52"/>
      <c r="AE8" s="52"/>
      <c r="AF8" s="52"/>
      <c r="AG8" s="52"/>
      <c r="AH8" s="52"/>
      <c r="AI8" s="52"/>
      <c r="AJ8" s="52"/>
      <c r="AK8" s="52"/>
      <c r="AL8" s="52"/>
      <c r="AM8" s="67"/>
      <c r="BX8" s="18"/>
      <c r="BZ8" s="17" t="s">
        <v>44</v>
      </c>
      <c r="CB8" t="s">
        <v>109</v>
      </c>
      <c r="CC8" t="s">
        <v>111</v>
      </c>
      <c r="CD8" t="s">
        <v>90</v>
      </c>
      <c r="CF8" t="s">
        <v>42</v>
      </c>
      <c r="CT8" s="19"/>
      <c r="CY8" s="17" t="s">
        <v>454</v>
      </c>
      <c r="CZ8" s="19" t="s">
        <v>404</v>
      </c>
    </row>
    <row r="9" spans="1:104" s="17" customFormat="1" ht="14.25" thickBot="1" x14ac:dyDescent="0.3">
      <c r="A9" s="60"/>
      <c r="B9" s="61"/>
      <c r="C9" s="13" t="s">
        <v>490</v>
      </c>
      <c r="D9" s="1"/>
      <c r="E9" s="1"/>
      <c r="F9" s="1"/>
      <c r="G9" s="1"/>
      <c r="H9" s="1"/>
      <c r="J9" s="55">
        <f>Berechnungen!K8</f>
        <v>0</v>
      </c>
      <c r="K9" s="55"/>
      <c r="L9" s="55"/>
      <c r="N9" s="1" t="s">
        <v>12</v>
      </c>
      <c r="O9" s="1"/>
      <c r="P9" s="1"/>
      <c r="Q9" s="1"/>
      <c r="R9" s="55">
        <f>Berechnungen!M8+Berechnungen!K8-Berechnungen!I8</f>
        <v>15</v>
      </c>
      <c r="S9" s="55"/>
      <c r="T9" s="71"/>
      <c r="V9" s="62"/>
      <c r="W9" s="63"/>
      <c r="X9" s="22" t="s">
        <v>13</v>
      </c>
      <c r="Y9" s="22"/>
      <c r="Z9" s="22"/>
      <c r="AA9" s="22"/>
      <c r="AB9" s="22"/>
      <c r="AC9" s="22"/>
      <c r="AD9" s="64"/>
      <c r="AE9" s="65"/>
      <c r="AF9" s="65"/>
      <c r="AG9" s="65"/>
      <c r="AH9" s="65"/>
      <c r="AI9" s="65"/>
      <c r="AJ9" s="65"/>
      <c r="AK9" s="65"/>
      <c r="AL9" s="65"/>
      <c r="AM9" s="66"/>
      <c r="BX9" s="18"/>
      <c r="BZ9" s="17" t="s">
        <v>47</v>
      </c>
      <c r="CB9" t="s">
        <v>111</v>
      </c>
      <c r="CC9" t="s">
        <v>529</v>
      </c>
      <c r="CD9" t="s">
        <v>92</v>
      </c>
      <c r="CF9" t="s">
        <v>45</v>
      </c>
      <c r="CT9" s="19"/>
      <c r="CY9" s="17" t="s">
        <v>451</v>
      </c>
      <c r="CZ9" s="19" t="s">
        <v>405</v>
      </c>
    </row>
    <row r="10" spans="1:104" ht="14.25" thickBot="1" x14ac:dyDescent="0.3">
      <c r="A10" s="62"/>
      <c r="B10" s="63"/>
      <c r="C10" s="22" t="s">
        <v>408</v>
      </c>
      <c r="D10" s="22"/>
      <c r="E10" s="22"/>
      <c r="F10" s="22"/>
      <c r="G10" s="22"/>
      <c r="H10" s="22"/>
      <c r="I10" s="45"/>
      <c r="J10" s="87">
        <f>Berechnungen!I10</f>
        <v>3</v>
      </c>
      <c r="K10" s="88"/>
      <c r="L10" s="88"/>
      <c r="M10" s="45"/>
      <c r="N10" s="22" t="s">
        <v>418</v>
      </c>
      <c r="O10" s="22"/>
      <c r="P10" s="22"/>
      <c r="Q10" s="22"/>
      <c r="R10" s="84">
        <f>VLOOKUP(I4,Berechnungen!H32:N43,7)-Magieblatt!AD8</f>
        <v>0</v>
      </c>
      <c r="S10" s="85"/>
      <c r="T10" s="86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BZ10" s="17" t="s">
        <v>49</v>
      </c>
      <c r="CB10" t="s">
        <v>529</v>
      </c>
      <c r="CC10" t="s">
        <v>530</v>
      </c>
      <c r="CD10" t="s">
        <v>94</v>
      </c>
      <c r="CF10" t="s">
        <v>52</v>
      </c>
      <c r="CT10" s="6"/>
      <c r="CY10" s="17" t="s">
        <v>452</v>
      </c>
      <c r="CZ10" s="19" t="s">
        <v>454</v>
      </c>
    </row>
    <row r="11" spans="1:104" ht="13.5" x14ac:dyDescent="0.25"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BZ11" s="17"/>
      <c r="CB11" t="s">
        <v>530</v>
      </c>
      <c r="CC11" t="s">
        <v>531</v>
      </c>
      <c r="CF11" t="s">
        <v>54</v>
      </c>
      <c r="CT11" s="6"/>
      <c r="CY11" s="17"/>
      <c r="CZ11" s="19"/>
    </row>
    <row r="12" spans="1:104" ht="18.75" x14ac:dyDescent="0.3">
      <c r="A12" s="2" t="s">
        <v>17</v>
      </c>
      <c r="B12" s="1"/>
      <c r="C12" s="1"/>
      <c r="D12" s="1"/>
      <c r="E12" s="1"/>
      <c r="F12" s="1"/>
      <c r="G12" s="1"/>
      <c r="H12" s="1"/>
      <c r="I12" s="1"/>
      <c r="J12" s="1"/>
      <c r="Q12" s="1" t="s">
        <v>18</v>
      </c>
      <c r="R12" s="1"/>
      <c r="S12" s="1"/>
      <c r="T12" s="1" t="s">
        <v>19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BZ12" s="30" t="s">
        <v>435</v>
      </c>
      <c r="CB12" t="s">
        <v>531</v>
      </c>
      <c r="CC12" t="s">
        <v>532</v>
      </c>
      <c r="CD12" t="s">
        <v>96</v>
      </c>
      <c r="CF12" t="s">
        <v>56</v>
      </c>
      <c r="CT12" s="6"/>
      <c r="CY12" s="17" t="s">
        <v>453</v>
      </c>
      <c r="CZ12" s="19" t="s">
        <v>455</v>
      </c>
    </row>
    <row r="13" spans="1:104" s="17" customFormat="1" ht="13.5" x14ac:dyDescent="0.25">
      <c r="A13" s="56" t="s">
        <v>475</v>
      </c>
      <c r="B13" s="56"/>
      <c r="C13" s="56"/>
      <c r="D13" s="56"/>
      <c r="E13" s="56"/>
      <c r="F13" s="56"/>
      <c r="G13" s="56"/>
      <c r="H13" s="56"/>
      <c r="I13" s="56"/>
      <c r="J13" s="57"/>
      <c r="K13" s="57"/>
      <c r="L13" s="57"/>
      <c r="M13" s="57"/>
      <c r="N13" s="57"/>
      <c r="O13" s="57"/>
      <c r="Q13" s="55">
        <v>0</v>
      </c>
      <c r="R13" s="55"/>
      <c r="S13" s="1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BX13" s="18"/>
      <c r="BZ13" s="30" t="s">
        <v>436</v>
      </c>
      <c r="CB13" t="s">
        <v>532</v>
      </c>
      <c r="CC13" t="s">
        <v>533</v>
      </c>
      <c r="CD13" t="s">
        <v>98</v>
      </c>
      <c r="CF13" t="s">
        <v>59</v>
      </c>
      <c r="CT13" s="19"/>
      <c r="CY13" s="17" t="s">
        <v>461</v>
      </c>
    </row>
    <row r="14" spans="1:104" s="17" customFormat="1" ht="13.5" x14ac:dyDescent="0.25">
      <c r="A14" s="52" t="s">
        <v>115</v>
      </c>
      <c r="B14" s="52"/>
      <c r="C14" s="52"/>
      <c r="D14" s="52"/>
      <c r="E14" s="52"/>
      <c r="F14" s="52"/>
      <c r="G14" s="52"/>
      <c r="H14" s="52"/>
      <c r="I14" s="52"/>
      <c r="J14" s="53"/>
      <c r="K14" s="53"/>
      <c r="L14" s="53"/>
      <c r="M14" s="53"/>
      <c r="N14" s="53"/>
      <c r="O14" s="53"/>
      <c r="Q14" s="55">
        <f>VLOOKUP(A14,'.'!$K$2:$L$91,2)</f>
        <v>0</v>
      </c>
      <c r="R14" s="55"/>
      <c r="S14" s="1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BX14" s="18"/>
      <c r="BZ14" s="30" t="s">
        <v>437</v>
      </c>
      <c r="CB14" t="s">
        <v>533</v>
      </c>
      <c r="CC14" t="s">
        <v>122</v>
      </c>
      <c r="CD14" t="s">
        <v>99</v>
      </c>
      <c r="CF14" t="s">
        <v>546</v>
      </c>
      <c r="CT14" s="19"/>
      <c r="CY14" s="33" t="s">
        <v>462</v>
      </c>
    </row>
    <row r="15" spans="1:104" s="17" customFormat="1" ht="13.5" x14ac:dyDescent="0.25">
      <c r="A15" s="52" t="s">
        <v>115</v>
      </c>
      <c r="B15" s="52"/>
      <c r="C15" s="52"/>
      <c r="D15" s="52"/>
      <c r="E15" s="52"/>
      <c r="F15" s="52"/>
      <c r="G15" s="52"/>
      <c r="H15" s="52"/>
      <c r="I15" s="52"/>
      <c r="J15" s="53"/>
      <c r="K15" s="53"/>
      <c r="L15" s="53"/>
      <c r="M15" s="53"/>
      <c r="N15" s="53"/>
      <c r="O15" s="53"/>
      <c r="Q15" s="55">
        <f>VLOOKUP(A15,'.'!$K$2:$L$91,2)</f>
        <v>0</v>
      </c>
      <c r="R15" s="55"/>
      <c r="S15" s="1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BX15" s="18"/>
      <c r="BZ15" s="30" t="s">
        <v>438</v>
      </c>
      <c r="CB15" t="s">
        <v>122</v>
      </c>
      <c r="CC15" t="s">
        <v>124</v>
      </c>
      <c r="CD15" t="s">
        <v>100</v>
      </c>
      <c r="CF15" t="s">
        <v>547</v>
      </c>
      <c r="CT15" s="19"/>
    </row>
    <row r="16" spans="1:104" s="17" customFormat="1" ht="13.5" x14ac:dyDescent="0.25">
      <c r="A16" s="52" t="s">
        <v>115</v>
      </c>
      <c r="B16" s="52"/>
      <c r="C16" s="52"/>
      <c r="D16" s="52"/>
      <c r="E16" s="52"/>
      <c r="F16" s="52"/>
      <c r="G16" s="52"/>
      <c r="H16" s="52"/>
      <c r="I16" s="52"/>
      <c r="J16" s="53"/>
      <c r="K16" s="53"/>
      <c r="L16" s="53"/>
      <c r="M16" s="53"/>
      <c r="N16" s="53"/>
      <c r="O16" s="53"/>
      <c r="Q16" s="55">
        <f>VLOOKUP(A16,'.'!$K$2:$L$91,2)</f>
        <v>0</v>
      </c>
      <c r="R16" s="55"/>
      <c r="S16" s="1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BX16" s="18"/>
      <c r="BZ16" s="30" t="s">
        <v>439</v>
      </c>
      <c r="CB16" t="s">
        <v>124</v>
      </c>
      <c r="CC16" t="s">
        <v>126</v>
      </c>
      <c r="CD16" t="s">
        <v>101</v>
      </c>
      <c r="CF16" t="s">
        <v>65</v>
      </c>
      <c r="CT16" s="19"/>
    </row>
    <row r="17" spans="1:84" s="17" customFormat="1" ht="13.5" customHeight="1" x14ac:dyDescent="0.25">
      <c r="A17" s="52" t="s">
        <v>115</v>
      </c>
      <c r="B17" s="52"/>
      <c r="C17" s="52"/>
      <c r="D17" s="52"/>
      <c r="E17" s="52"/>
      <c r="F17" s="52"/>
      <c r="G17" s="52"/>
      <c r="H17" s="52"/>
      <c r="I17" s="52"/>
      <c r="J17" s="53"/>
      <c r="K17" s="53"/>
      <c r="L17" s="53"/>
      <c r="M17" s="53"/>
      <c r="N17" s="53"/>
      <c r="O17" s="53"/>
      <c r="Q17" s="55">
        <f>VLOOKUP(A17,'.'!$K$2:$L$91,2)</f>
        <v>0</v>
      </c>
      <c r="R17" s="55"/>
      <c r="S17" s="1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BX17" s="18"/>
      <c r="BZ17" t="s">
        <v>51</v>
      </c>
      <c r="CB17" t="s">
        <v>126</v>
      </c>
      <c r="CC17" t="s">
        <v>128</v>
      </c>
      <c r="CD17" t="s">
        <v>102</v>
      </c>
      <c r="CF17" t="s">
        <v>67</v>
      </c>
    </row>
    <row r="18" spans="1:84" s="17" customFormat="1" ht="13.5" customHeight="1" x14ac:dyDescent="0.25">
      <c r="A18" s="52" t="s">
        <v>115</v>
      </c>
      <c r="B18" s="52"/>
      <c r="C18" s="52"/>
      <c r="D18" s="52"/>
      <c r="E18" s="52"/>
      <c r="F18" s="52"/>
      <c r="G18" s="52"/>
      <c r="H18" s="52"/>
      <c r="I18" s="52"/>
      <c r="J18" s="53"/>
      <c r="K18" s="53"/>
      <c r="L18" s="53"/>
      <c r="M18" s="53"/>
      <c r="N18" s="53"/>
      <c r="O18" s="53"/>
      <c r="Q18" s="55">
        <f>VLOOKUP(A18,'.'!$K$2:$L$91,2)</f>
        <v>0</v>
      </c>
      <c r="R18" s="55"/>
      <c r="S18" s="1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BX18" s="18"/>
      <c r="BZ18" s="17" t="s">
        <v>53</v>
      </c>
      <c r="CB18" t="s">
        <v>128</v>
      </c>
      <c r="CC18" t="s">
        <v>130</v>
      </c>
      <c r="CD18" t="s">
        <v>103</v>
      </c>
      <c r="CF18" t="s">
        <v>428</v>
      </c>
    </row>
    <row r="19" spans="1:84" ht="13.5" customHeight="1" x14ac:dyDescent="0.25">
      <c r="A19" s="15"/>
      <c r="Q19" s="54">
        <f>SUM(Q13:R18)</f>
        <v>0</v>
      </c>
      <c r="R19" s="54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BZ19" s="17"/>
      <c r="CB19" t="s">
        <v>130</v>
      </c>
      <c r="CC19" t="s">
        <v>132</v>
      </c>
      <c r="CD19" t="s">
        <v>104</v>
      </c>
      <c r="CF19" t="s">
        <v>429</v>
      </c>
    </row>
    <row r="20" spans="1:84" x14ac:dyDescent="0.2">
      <c r="BZ20" s="17" t="s">
        <v>36</v>
      </c>
      <c r="CB20" t="s">
        <v>132</v>
      </c>
      <c r="CC20" t="s">
        <v>133</v>
      </c>
      <c r="CD20" t="s">
        <v>107</v>
      </c>
      <c r="CF20" t="s">
        <v>430</v>
      </c>
    </row>
    <row r="21" spans="1:84" ht="18.75" x14ac:dyDescent="0.3">
      <c r="A21" s="2" t="s">
        <v>14</v>
      </c>
      <c r="B21" s="1"/>
      <c r="C21" s="1"/>
      <c r="D21" s="1"/>
      <c r="E21" s="1"/>
      <c r="F21" s="1"/>
      <c r="G21" s="1"/>
      <c r="H21" s="1"/>
      <c r="I21" s="1"/>
      <c r="J21" s="1"/>
      <c r="M21" s="1"/>
      <c r="Q21" s="1" t="s">
        <v>15</v>
      </c>
      <c r="R21" s="1"/>
      <c r="T21" t="s">
        <v>420</v>
      </c>
      <c r="X21" s="1" t="s">
        <v>16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BZ21" s="17" t="s">
        <v>28</v>
      </c>
      <c r="CB21" t="s">
        <v>133</v>
      </c>
      <c r="CC21" t="s">
        <v>535</v>
      </c>
      <c r="CD21" t="s">
        <v>390</v>
      </c>
      <c r="CF21" t="s">
        <v>69</v>
      </c>
    </row>
    <row r="22" spans="1:84" s="17" customFormat="1" ht="13.5" customHeight="1" x14ac:dyDescent="0.25">
      <c r="A22" s="52" t="s">
        <v>36</v>
      </c>
      <c r="B22" s="52"/>
      <c r="C22" s="52"/>
      <c r="D22" s="52"/>
      <c r="E22" s="52"/>
      <c r="F22" s="52"/>
      <c r="G22" s="52"/>
      <c r="H22" s="52"/>
      <c r="I22" s="52"/>
      <c r="J22" s="53"/>
      <c r="K22" s="53"/>
      <c r="L22" s="53"/>
      <c r="M22" s="53"/>
      <c r="N22" s="53"/>
      <c r="O22" s="53"/>
      <c r="Q22" s="55">
        <f>Berechnungen!F3</f>
        <v>0</v>
      </c>
      <c r="R22" s="55"/>
      <c r="T22" s="77" t="s">
        <v>467</v>
      </c>
      <c r="U22" s="77"/>
      <c r="V22" s="77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BX22" s="18"/>
      <c r="BZ22" s="17" t="s">
        <v>30</v>
      </c>
      <c r="CB22" t="s">
        <v>535</v>
      </c>
      <c r="CC22" t="s">
        <v>536</v>
      </c>
      <c r="CD22" t="s">
        <v>109</v>
      </c>
      <c r="CF22" t="s">
        <v>71</v>
      </c>
    </row>
    <row r="23" spans="1:84" s="17" customFormat="1" ht="13.5" x14ac:dyDescent="0.25">
      <c r="A23" s="52" t="s">
        <v>36</v>
      </c>
      <c r="B23" s="52"/>
      <c r="C23" s="52"/>
      <c r="D23" s="52"/>
      <c r="E23" s="52"/>
      <c r="F23" s="52"/>
      <c r="G23" s="52"/>
      <c r="H23" s="52"/>
      <c r="I23" s="52"/>
      <c r="J23" s="53"/>
      <c r="K23" s="53"/>
      <c r="L23" s="53"/>
      <c r="M23" s="53"/>
      <c r="N23" s="53"/>
      <c r="O23" s="53"/>
      <c r="Q23" s="55">
        <f>Berechnungen!F4</f>
        <v>0</v>
      </c>
      <c r="R23" s="55"/>
      <c r="T23" s="77" t="s">
        <v>467</v>
      </c>
      <c r="U23" s="77"/>
      <c r="V23" s="77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BX23" s="18"/>
      <c r="BZ23" s="17" t="s">
        <v>33</v>
      </c>
      <c r="CB23" t="s">
        <v>536</v>
      </c>
      <c r="CC23" t="s">
        <v>151</v>
      </c>
      <c r="CD23" t="s">
        <v>111</v>
      </c>
      <c r="CF23" t="s">
        <v>73</v>
      </c>
    </row>
    <row r="24" spans="1:84" s="17" customFormat="1" ht="13.5" x14ac:dyDescent="0.25">
      <c r="A24" s="52" t="s">
        <v>36</v>
      </c>
      <c r="B24" s="52"/>
      <c r="C24" s="52"/>
      <c r="D24" s="52"/>
      <c r="E24" s="52"/>
      <c r="F24" s="52"/>
      <c r="G24" s="52"/>
      <c r="H24" s="52"/>
      <c r="I24" s="52"/>
      <c r="J24" s="53"/>
      <c r="K24" s="53"/>
      <c r="L24" s="53"/>
      <c r="M24" s="53"/>
      <c r="N24" s="53"/>
      <c r="O24" s="53"/>
      <c r="Q24" s="55">
        <f>Berechnungen!F5</f>
        <v>0</v>
      </c>
      <c r="R24" s="55"/>
      <c r="T24" s="77" t="s">
        <v>467</v>
      </c>
      <c r="U24" s="77"/>
      <c r="V24" s="77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BX24" s="18"/>
      <c r="BZ24" s="17" t="s">
        <v>39</v>
      </c>
      <c r="CB24" t="s">
        <v>151</v>
      </c>
      <c r="CC24" t="s">
        <v>153</v>
      </c>
      <c r="CD24" t="s">
        <v>391</v>
      </c>
      <c r="CF24" t="s">
        <v>431</v>
      </c>
    </row>
    <row r="25" spans="1:84" s="17" customFormat="1" ht="13.5" x14ac:dyDescent="0.25">
      <c r="A25" s="52" t="s">
        <v>36</v>
      </c>
      <c r="B25" s="52"/>
      <c r="C25" s="52"/>
      <c r="D25" s="52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Q25" s="55">
        <f>Berechnungen!F6</f>
        <v>0</v>
      </c>
      <c r="R25" s="55"/>
      <c r="T25" s="77" t="s">
        <v>467</v>
      </c>
      <c r="U25" s="77"/>
      <c r="V25" s="77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BX25" s="18"/>
      <c r="BZ25" s="17" t="s">
        <v>41</v>
      </c>
      <c r="CB25" t="s">
        <v>153</v>
      </c>
      <c r="CC25" t="s">
        <v>160</v>
      </c>
      <c r="CD25" t="s">
        <v>392</v>
      </c>
      <c r="CF25" t="s">
        <v>432</v>
      </c>
    </row>
    <row r="26" spans="1:84" s="17" customFormat="1" ht="13.5" x14ac:dyDescent="0.25">
      <c r="A26" s="52" t="s">
        <v>36</v>
      </c>
      <c r="B26" s="52"/>
      <c r="C26" s="52"/>
      <c r="D26" s="52"/>
      <c r="E26" s="52"/>
      <c r="F26" s="52"/>
      <c r="G26" s="52"/>
      <c r="H26" s="52"/>
      <c r="I26" s="52"/>
      <c r="J26" s="53"/>
      <c r="K26" s="53"/>
      <c r="L26" s="53"/>
      <c r="M26" s="53"/>
      <c r="N26" s="53"/>
      <c r="O26" s="53"/>
      <c r="Q26" s="55">
        <f>Berechnungen!F7</f>
        <v>0</v>
      </c>
      <c r="R26" s="55"/>
      <c r="T26" s="77" t="s">
        <v>467</v>
      </c>
      <c r="U26" s="77"/>
      <c r="V26" s="77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BX26" s="18"/>
      <c r="BZ26" s="17" t="s">
        <v>44</v>
      </c>
      <c r="CB26" t="s">
        <v>160</v>
      </c>
      <c r="CC26" t="s">
        <v>169</v>
      </c>
      <c r="CD26" t="s">
        <v>122</v>
      </c>
      <c r="CF26" t="s">
        <v>75</v>
      </c>
    </row>
    <row r="27" spans="1:84" s="17" customFormat="1" ht="13.5" x14ac:dyDescent="0.25">
      <c r="A27" s="52" t="s">
        <v>36</v>
      </c>
      <c r="B27" s="52"/>
      <c r="C27" s="52"/>
      <c r="D27" s="52"/>
      <c r="E27" s="52"/>
      <c r="F27" s="52"/>
      <c r="G27" s="52"/>
      <c r="H27" s="52"/>
      <c r="I27" s="52"/>
      <c r="J27" s="53"/>
      <c r="K27" s="53"/>
      <c r="L27" s="53"/>
      <c r="M27" s="53"/>
      <c r="N27" s="53"/>
      <c r="O27" s="53"/>
      <c r="Q27" s="55">
        <f>Berechnungen!F8</f>
        <v>0</v>
      </c>
      <c r="R27" s="55"/>
      <c r="T27" s="77" t="s">
        <v>467</v>
      </c>
      <c r="U27" s="77"/>
      <c r="V27" s="77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BX27" s="18"/>
      <c r="BZ27" s="44" t="s">
        <v>47</v>
      </c>
      <c r="CB27" t="s">
        <v>169</v>
      </c>
      <c r="CC27" t="s">
        <v>173</v>
      </c>
      <c r="CD27" t="s">
        <v>124</v>
      </c>
      <c r="CF27" t="s">
        <v>77</v>
      </c>
    </row>
    <row r="28" spans="1:84" ht="13.5" customHeight="1" x14ac:dyDescent="0.3">
      <c r="A28" s="79" t="s">
        <v>450</v>
      </c>
      <c r="B28" s="52"/>
      <c r="C28" s="52"/>
      <c r="D28" s="52"/>
      <c r="E28" s="52"/>
      <c r="F28" s="52"/>
      <c r="G28" s="52"/>
      <c r="H28" s="52"/>
      <c r="I28" s="52"/>
      <c r="J28" s="52"/>
      <c r="K28" s="80"/>
      <c r="L28" s="80"/>
      <c r="M28" s="78">
        <f>Berechnungen!I17</f>
        <v>0</v>
      </c>
      <c r="N28" s="78"/>
      <c r="Q28" s="81">
        <f>SUM(Q22:R27)</f>
        <v>0</v>
      </c>
      <c r="R28" s="81"/>
      <c r="BZ28" t="s">
        <v>51</v>
      </c>
      <c r="CB28" t="s">
        <v>173</v>
      </c>
      <c r="CD28" t="s">
        <v>126</v>
      </c>
      <c r="CF28" t="s">
        <v>80</v>
      </c>
    </row>
    <row r="29" spans="1:84" ht="13.5" x14ac:dyDescent="0.25">
      <c r="B29" s="1"/>
      <c r="C29" s="1"/>
      <c r="D29" s="1"/>
      <c r="E29" s="1"/>
      <c r="F29" s="1"/>
      <c r="G29" s="1"/>
      <c r="H29" s="1"/>
      <c r="I29" s="1"/>
      <c r="J29" s="1"/>
      <c r="M29" s="1"/>
      <c r="N29" s="1"/>
      <c r="O29" s="1"/>
      <c r="P29" s="1"/>
      <c r="R29" s="1"/>
      <c r="S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BZ29" s="44" t="s">
        <v>502</v>
      </c>
      <c r="CC29" t="s">
        <v>540</v>
      </c>
      <c r="CD29" t="s">
        <v>128</v>
      </c>
      <c r="CF29" t="s">
        <v>82</v>
      </c>
    </row>
    <row r="30" spans="1:84" ht="18.75" x14ac:dyDescent="0.3">
      <c r="A30" s="2" t="s">
        <v>20</v>
      </c>
      <c r="B30" s="1"/>
      <c r="C30" s="1"/>
      <c r="D30" s="1"/>
      <c r="E30" s="1"/>
      <c r="F30" s="1"/>
      <c r="G30" s="1"/>
      <c r="H30" s="1"/>
      <c r="I30" s="1"/>
      <c r="J30" s="1"/>
      <c r="M30" s="1"/>
      <c r="N30" s="1"/>
      <c r="O30" s="1"/>
      <c r="P30" s="1"/>
      <c r="Q30" s="1" t="s">
        <v>18</v>
      </c>
      <c r="R30" s="16"/>
      <c r="S30" s="1"/>
      <c r="T30" t="s">
        <v>420</v>
      </c>
      <c r="X30" s="1" t="s">
        <v>21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CB30" t="s">
        <v>540</v>
      </c>
      <c r="CC30" t="s">
        <v>32</v>
      </c>
      <c r="CD30" t="s">
        <v>130</v>
      </c>
      <c r="CF30" s="30" t="s">
        <v>433</v>
      </c>
    </row>
    <row r="31" spans="1:84" s="17" customFormat="1" ht="13.5" x14ac:dyDescent="0.25">
      <c r="A31" s="56" t="s">
        <v>36</v>
      </c>
      <c r="B31" s="56"/>
      <c r="C31" s="56"/>
      <c r="D31" s="56"/>
      <c r="E31" s="56"/>
      <c r="F31" s="56"/>
      <c r="G31" s="56"/>
      <c r="H31" s="56"/>
      <c r="I31" s="56"/>
      <c r="J31" s="57"/>
      <c r="K31" s="57"/>
      <c r="L31" s="57"/>
      <c r="M31" s="57"/>
      <c r="N31" s="57"/>
      <c r="O31" s="57"/>
      <c r="P31" s="1"/>
      <c r="Q31" s="55">
        <f>Berechnungen!F11</f>
        <v>0</v>
      </c>
      <c r="R31" s="55"/>
      <c r="S31" s="1"/>
      <c r="T31" s="77" t="s">
        <v>467</v>
      </c>
      <c r="U31" s="77"/>
      <c r="V31" s="77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BX31" s="18"/>
      <c r="CB31" t="s">
        <v>32</v>
      </c>
      <c r="CC31" t="s">
        <v>35</v>
      </c>
      <c r="CD31" t="s">
        <v>132</v>
      </c>
      <c r="CF31" t="s">
        <v>86</v>
      </c>
    </row>
    <row r="32" spans="1:84" s="17" customFormat="1" ht="13.5" x14ac:dyDescent="0.25">
      <c r="A32" s="56" t="s">
        <v>36</v>
      </c>
      <c r="B32" s="56"/>
      <c r="C32" s="56"/>
      <c r="D32" s="56"/>
      <c r="E32" s="56"/>
      <c r="F32" s="56"/>
      <c r="G32" s="56"/>
      <c r="H32" s="56"/>
      <c r="I32" s="56"/>
      <c r="J32" s="57"/>
      <c r="K32" s="57"/>
      <c r="L32" s="57"/>
      <c r="M32" s="57"/>
      <c r="N32" s="57"/>
      <c r="O32" s="57"/>
      <c r="P32" s="1"/>
      <c r="Q32" s="55">
        <f>Berechnungen!F12</f>
        <v>0</v>
      </c>
      <c r="R32" s="55"/>
      <c r="S32" s="1"/>
      <c r="T32" s="77" t="s">
        <v>467</v>
      </c>
      <c r="U32" s="77"/>
      <c r="V32" s="77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BX32" s="18"/>
      <c r="CB32" t="s">
        <v>35</v>
      </c>
      <c r="CC32" t="s">
        <v>38</v>
      </c>
      <c r="CD32" t="s">
        <v>133</v>
      </c>
      <c r="CF32" t="s">
        <v>88</v>
      </c>
    </row>
    <row r="33" spans="1:84" s="17" customFormat="1" ht="13.5" x14ac:dyDescent="0.25">
      <c r="A33" s="56" t="s">
        <v>36</v>
      </c>
      <c r="B33" s="56"/>
      <c r="C33" s="56"/>
      <c r="D33" s="56"/>
      <c r="E33" s="56"/>
      <c r="F33" s="56"/>
      <c r="G33" s="56"/>
      <c r="H33" s="56"/>
      <c r="I33" s="56"/>
      <c r="J33" s="57"/>
      <c r="K33" s="57"/>
      <c r="L33" s="57"/>
      <c r="M33" s="57"/>
      <c r="N33" s="57"/>
      <c r="O33" s="57"/>
      <c r="Q33" s="55">
        <f>Berechnungen!F13</f>
        <v>0</v>
      </c>
      <c r="R33" s="55"/>
      <c r="T33" s="77" t="s">
        <v>467</v>
      </c>
      <c r="U33" s="77"/>
      <c r="V33" s="77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BX33" s="18"/>
      <c r="BZ33" s="44" t="s">
        <v>499</v>
      </c>
      <c r="CB33" t="s">
        <v>38</v>
      </c>
      <c r="CC33" t="s">
        <v>537</v>
      </c>
      <c r="CD33" t="s">
        <v>151</v>
      </c>
      <c r="CF33" t="s">
        <v>91</v>
      </c>
    </row>
    <row r="34" spans="1:84" s="17" customFormat="1" ht="13.5" x14ac:dyDescent="0.25">
      <c r="A34" s="56" t="s">
        <v>36</v>
      </c>
      <c r="B34" s="56"/>
      <c r="C34" s="56"/>
      <c r="D34" s="56"/>
      <c r="E34" s="56"/>
      <c r="F34" s="56"/>
      <c r="G34" s="56"/>
      <c r="H34" s="56"/>
      <c r="I34" s="56"/>
      <c r="J34" s="57"/>
      <c r="K34" s="57"/>
      <c r="L34" s="57"/>
      <c r="M34" s="57"/>
      <c r="N34" s="57"/>
      <c r="O34" s="57"/>
      <c r="Q34" s="55">
        <f>Berechnungen!F14</f>
        <v>0</v>
      </c>
      <c r="R34" s="55"/>
      <c r="T34" s="77" t="s">
        <v>467</v>
      </c>
      <c r="U34" s="77"/>
      <c r="V34" s="77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BX34" s="18"/>
      <c r="BZ34" t="s">
        <v>492</v>
      </c>
      <c r="CB34" t="s">
        <v>537</v>
      </c>
      <c r="CC34" t="s">
        <v>43</v>
      </c>
      <c r="CD34" t="s">
        <v>153</v>
      </c>
      <c r="CF34" t="s">
        <v>93</v>
      </c>
    </row>
    <row r="35" spans="1:84" s="17" customFormat="1" ht="13.5" x14ac:dyDescent="0.25">
      <c r="A35" s="56" t="s">
        <v>36</v>
      </c>
      <c r="B35" s="56"/>
      <c r="C35" s="56"/>
      <c r="D35" s="56"/>
      <c r="E35" s="56"/>
      <c r="F35" s="56"/>
      <c r="G35" s="56"/>
      <c r="H35" s="56"/>
      <c r="I35" s="56"/>
      <c r="J35" s="57"/>
      <c r="K35" s="57"/>
      <c r="L35" s="57"/>
      <c r="M35" s="57"/>
      <c r="N35" s="57"/>
      <c r="O35" s="57"/>
      <c r="Q35" s="55">
        <f>Berechnungen!F15</f>
        <v>0</v>
      </c>
      <c r="R35" s="55"/>
      <c r="T35" s="77" t="s">
        <v>467</v>
      </c>
      <c r="U35" s="77"/>
      <c r="V35" s="77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BX35" s="18"/>
      <c r="BZ35" t="s">
        <v>493</v>
      </c>
      <c r="CB35" t="s">
        <v>43</v>
      </c>
      <c r="CC35" t="s">
        <v>46</v>
      </c>
      <c r="CD35" t="s">
        <v>160</v>
      </c>
      <c r="CF35" t="s">
        <v>95</v>
      </c>
    </row>
    <row r="36" spans="1:84" s="17" customFormat="1" ht="13.5" x14ac:dyDescent="0.25">
      <c r="A36" s="56" t="s">
        <v>36</v>
      </c>
      <c r="B36" s="56"/>
      <c r="C36" s="56"/>
      <c r="D36" s="56"/>
      <c r="E36" s="56"/>
      <c r="F36" s="56"/>
      <c r="G36" s="56"/>
      <c r="H36" s="56"/>
      <c r="I36" s="56"/>
      <c r="J36" s="57"/>
      <c r="K36" s="57"/>
      <c r="L36" s="57"/>
      <c r="M36" s="57"/>
      <c r="N36" s="57"/>
      <c r="O36" s="57"/>
      <c r="Q36" s="55">
        <f>Berechnungen!F16</f>
        <v>0</v>
      </c>
      <c r="R36" s="55"/>
      <c r="T36" s="77" t="s">
        <v>467</v>
      </c>
      <c r="U36" s="77"/>
      <c r="V36" s="77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BX36" s="18"/>
      <c r="BZ36" t="s">
        <v>422</v>
      </c>
      <c r="CB36" t="s">
        <v>46</v>
      </c>
      <c r="CC36" t="s">
        <v>48</v>
      </c>
      <c r="CD36" t="s">
        <v>169</v>
      </c>
      <c r="CF36" t="s">
        <v>97</v>
      </c>
    </row>
    <row r="37" spans="1:84" s="17" customFormat="1" ht="13.5" x14ac:dyDescent="0.25">
      <c r="A37" s="56" t="s">
        <v>36</v>
      </c>
      <c r="B37" s="56"/>
      <c r="C37" s="56"/>
      <c r="D37" s="56"/>
      <c r="E37" s="56"/>
      <c r="F37" s="56"/>
      <c r="G37" s="56"/>
      <c r="H37" s="56"/>
      <c r="I37" s="56"/>
      <c r="J37" s="57"/>
      <c r="K37" s="57"/>
      <c r="L37" s="57"/>
      <c r="M37" s="57"/>
      <c r="N37" s="57"/>
      <c r="O37" s="57"/>
      <c r="Q37" s="55">
        <f>Berechnungen!F17</f>
        <v>0</v>
      </c>
      <c r="R37" s="55"/>
      <c r="T37" s="77" t="s">
        <v>467</v>
      </c>
      <c r="U37" s="77"/>
      <c r="V37" s="77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BX37" s="18"/>
      <c r="BZ37" t="s">
        <v>494</v>
      </c>
      <c r="CB37" t="s">
        <v>48</v>
      </c>
      <c r="CC37" t="s">
        <v>50</v>
      </c>
      <c r="CD37" t="s">
        <v>173</v>
      </c>
      <c r="CF37" t="s">
        <v>395</v>
      </c>
    </row>
    <row r="38" spans="1:84" s="17" customFormat="1" ht="13.5" x14ac:dyDescent="0.25">
      <c r="A38" s="56" t="s">
        <v>36</v>
      </c>
      <c r="B38" s="56"/>
      <c r="C38" s="56"/>
      <c r="D38" s="56"/>
      <c r="E38" s="56"/>
      <c r="F38" s="56"/>
      <c r="G38" s="56"/>
      <c r="H38" s="56"/>
      <c r="I38" s="56"/>
      <c r="J38" s="57"/>
      <c r="K38" s="57"/>
      <c r="L38" s="57"/>
      <c r="M38" s="57"/>
      <c r="N38" s="57"/>
      <c r="O38" s="57"/>
      <c r="Q38" s="55">
        <f>Berechnungen!F18</f>
        <v>0</v>
      </c>
      <c r="R38" s="55"/>
      <c r="T38" s="77" t="s">
        <v>467</v>
      </c>
      <c r="U38" s="77"/>
      <c r="V38" s="77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BX38" s="18"/>
      <c r="CB38" t="s">
        <v>50</v>
      </c>
      <c r="CC38" t="s">
        <v>55</v>
      </c>
      <c r="CF38" t="s">
        <v>517</v>
      </c>
    </row>
    <row r="39" spans="1:84" s="17" customFormat="1" ht="13.5" x14ac:dyDescent="0.25">
      <c r="A39" s="56" t="s">
        <v>36</v>
      </c>
      <c r="B39" s="56"/>
      <c r="C39" s="56"/>
      <c r="D39" s="56"/>
      <c r="E39" s="56"/>
      <c r="F39" s="56"/>
      <c r="G39" s="56"/>
      <c r="H39" s="56"/>
      <c r="I39" s="56"/>
      <c r="J39" s="57"/>
      <c r="K39" s="57"/>
      <c r="L39" s="57"/>
      <c r="M39" s="57"/>
      <c r="N39" s="57"/>
      <c r="O39" s="57"/>
      <c r="Q39" s="55">
        <f>Berechnungen!F19</f>
        <v>0</v>
      </c>
      <c r="R39" s="55"/>
      <c r="T39" s="77" t="s">
        <v>467</v>
      </c>
      <c r="U39" s="77"/>
      <c r="V39" s="77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BX39" s="18"/>
      <c r="CB39" t="s">
        <v>55</v>
      </c>
      <c r="CC39" t="s">
        <v>57</v>
      </c>
      <c r="CD39" t="s">
        <v>27</v>
      </c>
      <c r="CF39" t="s">
        <v>106</v>
      </c>
    </row>
    <row r="40" spans="1:84" s="17" customFormat="1" ht="13.5" x14ac:dyDescent="0.25">
      <c r="A40" s="56" t="s">
        <v>36</v>
      </c>
      <c r="B40" s="56"/>
      <c r="C40" s="56"/>
      <c r="D40" s="56"/>
      <c r="E40" s="56"/>
      <c r="F40" s="56"/>
      <c r="G40" s="56"/>
      <c r="H40" s="56"/>
      <c r="I40" s="56"/>
      <c r="J40" s="57"/>
      <c r="K40" s="57"/>
      <c r="L40" s="57"/>
      <c r="M40" s="57"/>
      <c r="N40" s="57"/>
      <c r="O40" s="57"/>
      <c r="Q40" s="55">
        <f>Berechnungen!F20</f>
        <v>0</v>
      </c>
      <c r="R40" s="55"/>
      <c r="T40" s="77" t="s">
        <v>467</v>
      </c>
      <c r="U40" s="77"/>
      <c r="V40" s="77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BX40" s="18"/>
      <c r="CB40" t="s">
        <v>57</v>
      </c>
      <c r="CC40" t="s">
        <v>58</v>
      </c>
      <c r="CD40" t="s">
        <v>32</v>
      </c>
      <c r="CF40" t="s">
        <v>36</v>
      </c>
    </row>
    <row r="41" spans="1:84" s="17" customFormat="1" ht="13.5" x14ac:dyDescent="0.25">
      <c r="A41" s="56" t="s">
        <v>36</v>
      </c>
      <c r="B41" s="56"/>
      <c r="C41" s="56"/>
      <c r="D41" s="56"/>
      <c r="E41" s="56"/>
      <c r="F41" s="56"/>
      <c r="G41" s="56"/>
      <c r="H41" s="56"/>
      <c r="I41" s="56"/>
      <c r="J41" s="57"/>
      <c r="K41" s="57"/>
      <c r="L41" s="57"/>
      <c r="M41" s="57"/>
      <c r="N41" s="57"/>
      <c r="O41" s="57"/>
      <c r="Q41" s="55">
        <f>Berechnungen!F21</f>
        <v>0</v>
      </c>
      <c r="R41" s="55"/>
      <c r="T41" s="77" t="s">
        <v>467</v>
      </c>
      <c r="U41" s="77"/>
      <c r="V41" s="77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BX41" s="18"/>
      <c r="CB41" t="s">
        <v>58</v>
      </c>
      <c r="CC41" t="s">
        <v>60</v>
      </c>
      <c r="CD41" t="s">
        <v>35</v>
      </c>
      <c r="CF41" s="51" t="s">
        <v>549</v>
      </c>
    </row>
    <row r="42" spans="1:84" s="17" customFormat="1" ht="13.5" x14ac:dyDescent="0.25">
      <c r="A42" s="56" t="s">
        <v>36</v>
      </c>
      <c r="B42" s="56"/>
      <c r="C42" s="56"/>
      <c r="D42" s="56"/>
      <c r="E42" s="56"/>
      <c r="F42" s="56"/>
      <c r="G42" s="56"/>
      <c r="H42" s="56"/>
      <c r="I42" s="56"/>
      <c r="J42" s="57"/>
      <c r="K42" s="57"/>
      <c r="L42" s="57"/>
      <c r="M42" s="57"/>
      <c r="N42" s="57"/>
      <c r="O42" s="57"/>
      <c r="Q42" s="55">
        <f>Berechnungen!F22</f>
        <v>0</v>
      </c>
      <c r="R42" s="55"/>
      <c r="T42" s="77" t="s">
        <v>467</v>
      </c>
      <c r="U42" s="77"/>
      <c r="V42" s="77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BX42" s="18"/>
      <c r="CB42" t="s">
        <v>60</v>
      </c>
      <c r="CC42" t="s">
        <v>61</v>
      </c>
      <c r="CD42" t="s">
        <v>38</v>
      </c>
      <c r="CF42" t="s">
        <v>503</v>
      </c>
    </row>
    <row r="43" spans="1:84" s="17" customFormat="1" ht="13.5" x14ac:dyDescent="0.25">
      <c r="A43" s="56" t="s">
        <v>36</v>
      </c>
      <c r="B43" s="56"/>
      <c r="C43" s="56"/>
      <c r="D43" s="56"/>
      <c r="E43" s="56"/>
      <c r="F43" s="56"/>
      <c r="G43" s="56"/>
      <c r="H43" s="56"/>
      <c r="I43" s="56"/>
      <c r="J43" s="57"/>
      <c r="K43" s="57"/>
      <c r="L43" s="57"/>
      <c r="M43" s="57"/>
      <c r="N43" s="57"/>
      <c r="O43" s="57"/>
      <c r="Q43" s="55">
        <f>Berechnungen!F23</f>
        <v>0</v>
      </c>
      <c r="R43" s="55"/>
      <c r="T43" s="77" t="s">
        <v>467</v>
      </c>
      <c r="U43" s="77"/>
      <c r="V43" s="77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BX43" s="18"/>
      <c r="CB43" t="s">
        <v>61</v>
      </c>
      <c r="CC43" t="s">
        <v>64</v>
      </c>
      <c r="CD43" t="s">
        <v>43</v>
      </c>
      <c r="CF43" t="s">
        <v>110</v>
      </c>
    </row>
    <row r="44" spans="1:84" s="17" customFormat="1" ht="13.5" x14ac:dyDescent="0.25">
      <c r="A44" s="56" t="s">
        <v>36</v>
      </c>
      <c r="B44" s="56"/>
      <c r="C44" s="56"/>
      <c r="D44" s="56"/>
      <c r="E44" s="56"/>
      <c r="F44" s="56"/>
      <c r="G44" s="56"/>
      <c r="H44" s="56"/>
      <c r="I44" s="56"/>
      <c r="J44" s="57"/>
      <c r="K44" s="57"/>
      <c r="L44" s="57"/>
      <c r="M44" s="57"/>
      <c r="N44" s="57"/>
      <c r="O44" s="57"/>
      <c r="Q44" s="55">
        <f>Berechnungen!F24</f>
        <v>0</v>
      </c>
      <c r="R44" s="55"/>
      <c r="T44" s="77" t="s">
        <v>467</v>
      </c>
      <c r="U44" s="77"/>
      <c r="V44" s="77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BX44" s="18"/>
      <c r="CB44" t="s">
        <v>64</v>
      </c>
      <c r="CC44" t="s">
        <v>66</v>
      </c>
      <c r="CD44" t="s">
        <v>46</v>
      </c>
      <c r="CF44" s="30" t="s">
        <v>434</v>
      </c>
    </row>
    <row r="45" spans="1:84" s="17" customFormat="1" ht="13.5" x14ac:dyDescent="0.25">
      <c r="A45" s="56" t="s">
        <v>36</v>
      </c>
      <c r="B45" s="56"/>
      <c r="C45" s="56"/>
      <c r="D45" s="56"/>
      <c r="E45" s="56"/>
      <c r="F45" s="56"/>
      <c r="G45" s="56"/>
      <c r="H45" s="56"/>
      <c r="I45" s="56"/>
      <c r="J45" s="57"/>
      <c r="K45" s="57"/>
      <c r="L45" s="57"/>
      <c r="M45" s="57"/>
      <c r="N45" s="57"/>
      <c r="O45" s="57"/>
      <c r="Q45" s="55">
        <f>Berechnungen!F25</f>
        <v>0</v>
      </c>
      <c r="R45" s="55"/>
      <c r="T45" s="77" t="s">
        <v>467</v>
      </c>
      <c r="U45" s="77"/>
      <c r="V45" s="77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BX45" s="18"/>
      <c r="CB45" t="s">
        <v>66</v>
      </c>
      <c r="CC45" t="s">
        <v>68</v>
      </c>
      <c r="CD45" t="s">
        <v>48</v>
      </c>
      <c r="CF45" t="s">
        <v>112</v>
      </c>
    </row>
    <row r="46" spans="1:84" s="17" customFormat="1" ht="13.5" x14ac:dyDescent="0.25">
      <c r="A46" s="56" t="s">
        <v>36</v>
      </c>
      <c r="B46" s="56"/>
      <c r="C46" s="56"/>
      <c r="D46" s="56"/>
      <c r="E46" s="56"/>
      <c r="F46" s="56"/>
      <c r="G46" s="56"/>
      <c r="H46" s="56"/>
      <c r="I46" s="56"/>
      <c r="J46" s="57"/>
      <c r="K46" s="57"/>
      <c r="L46" s="57"/>
      <c r="M46" s="57"/>
      <c r="N46" s="57"/>
      <c r="O46" s="57"/>
      <c r="Q46" s="55">
        <f>Berechnungen!F26</f>
        <v>0</v>
      </c>
      <c r="R46" s="55"/>
      <c r="T46" s="77" t="s">
        <v>467</v>
      </c>
      <c r="U46" s="77"/>
      <c r="V46" s="77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BX46" s="18"/>
      <c r="CB46" t="s">
        <v>68</v>
      </c>
      <c r="CC46" t="s">
        <v>70</v>
      </c>
      <c r="CD46" t="s">
        <v>50</v>
      </c>
      <c r="CF46" t="s">
        <v>393</v>
      </c>
    </row>
    <row r="47" spans="1:84" s="17" customFormat="1" ht="13.5" x14ac:dyDescent="0.25">
      <c r="A47" s="56" t="s">
        <v>36</v>
      </c>
      <c r="B47" s="56"/>
      <c r="C47" s="56"/>
      <c r="D47" s="56"/>
      <c r="E47" s="56"/>
      <c r="F47" s="56"/>
      <c r="G47" s="56"/>
      <c r="H47" s="56"/>
      <c r="I47" s="56"/>
      <c r="J47" s="57"/>
      <c r="K47" s="57"/>
      <c r="L47" s="57"/>
      <c r="M47" s="57"/>
      <c r="N47" s="57"/>
      <c r="O47" s="57"/>
      <c r="Q47" s="55">
        <f>Berechnungen!F27</f>
        <v>0</v>
      </c>
      <c r="R47" s="55"/>
      <c r="T47" s="77" t="s">
        <v>467</v>
      </c>
      <c r="U47" s="77"/>
      <c r="V47" s="77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BX47" s="18"/>
      <c r="CB47" t="s">
        <v>70</v>
      </c>
      <c r="CC47" t="s">
        <v>72</v>
      </c>
      <c r="CD47" t="s">
        <v>55</v>
      </c>
      <c r="CF47" t="s">
        <v>396</v>
      </c>
    </row>
    <row r="48" spans="1:84" s="17" customFormat="1" ht="13.5" x14ac:dyDescent="0.25">
      <c r="A48" s="56" t="s">
        <v>36</v>
      </c>
      <c r="B48" s="56"/>
      <c r="C48" s="56"/>
      <c r="D48" s="56"/>
      <c r="E48" s="56"/>
      <c r="F48" s="56"/>
      <c r="G48" s="56"/>
      <c r="H48" s="56"/>
      <c r="I48" s="56"/>
      <c r="J48" s="57"/>
      <c r="K48" s="57"/>
      <c r="L48" s="57"/>
      <c r="M48" s="57"/>
      <c r="N48" s="57"/>
      <c r="O48" s="57"/>
      <c r="Q48" s="55">
        <f>Berechnungen!F28</f>
        <v>0</v>
      </c>
      <c r="R48" s="55"/>
      <c r="T48" s="77" t="s">
        <v>467</v>
      </c>
      <c r="U48" s="77"/>
      <c r="V48" s="77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BX48" s="18"/>
      <c r="CB48" t="s">
        <v>72</v>
      </c>
      <c r="CC48" t="s">
        <v>74</v>
      </c>
      <c r="CD48" t="s">
        <v>57</v>
      </c>
      <c r="CF48" s="17" t="s">
        <v>519</v>
      </c>
    </row>
    <row r="49" spans="1:84" s="17" customFormat="1" ht="13.5" x14ac:dyDescent="0.25">
      <c r="A49" s="56" t="s">
        <v>36</v>
      </c>
      <c r="B49" s="56"/>
      <c r="C49" s="56"/>
      <c r="D49" s="56"/>
      <c r="E49" s="56"/>
      <c r="F49" s="56"/>
      <c r="G49" s="56"/>
      <c r="H49" s="56"/>
      <c r="I49" s="56"/>
      <c r="J49" s="57"/>
      <c r="K49" s="57"/>
      <c r="L49" s="57"/>
      <c r="M49" s="57"/>
      <c r="N49" s="57"/>
      <c r="O49" s="57"/>
      <c r="Q49" s="55">
        <f>Berechnungen!F29</f>
        <v>0</v>
      </c>
      <c r="R49" s="55"/>
      <c r="T49" s="77" t="s">
        <v>467</v>
      </c>
      <c r="U49" s="77"/>
      <c r="V49" s="77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BX49" s="18"/>
      <c r="CB49" t="s">
        <v>74</v>
      </c>
      <c r="CC49" t="s">
        <v>76</v>
      </c>
      <c r="CD49" t="s">
        <v>58</v>
      </c>
      <c r="CF49" t="s">
        <v>520</v>
      </c>
    </row>
    <row r="50" spans="1:84" s="17" customFormat="1" ht="13.5" x14ac:dyDescent="0.25">
      <c r="A50" s="56" t="s">
        <v>36</v>
      </c>
      <c r="B50" s="56"/>
      <c r="C50" s="56"/>
      <c r="D50" s="56"/>
      <c r="E50" s="56"/>
      <c r="F50" s="56"/>
      <c r="G50" s="56"/>
      <c r="H50" s="56"/>
      <c r="I50" s="56"/>
      <c r="J50" s="57"/>
      <c r="K50" s="57"/>
      <c r="L50" s="57"/>
      <c r="M50" s="57"/>
      <c r="N50" s="57"/>
      <c r="O50" s="57"/>
      <c r="Q50" s="55">
        <f>Berechnungen!F30</f>
        <v>0</v>
      </c>
      <c r="R50" s="55"/>
      <c r="T50" s="77" t="s">
        <v>467</v>
      </c>
      <c r="U50" s="77"/>
      <c r="V50" s="77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BX50" s="18"/>
      <c r="CB50" t="s">
        <v>76</v>
      </c>
      <c r="CC50" t="s">
        <v>78</v>
      </c>
      <c r="CD50" t="s">
        <v>60</v>
      </c>
      <c r="CF50" t="s">
        <v>116</v>
      </c>
    </row>
    <row r="51" spans="1:84" s="17" customFormat="1" ht="13.5" x14ac:dyDescent="0.25">
      <c r="A51" s="56" t="s">
        <v>36</v>
      </c>
      <c r="B51" s="56"/>
      <c r="C51" s="56"/>
      <c r="D51" s="56"/>
      <c r="E51" s="56"/>
      <c r="F51" s="56"/>
      <c r="G51" s="56"/>
      <c r="H51" s="56"/>
      <c r="I51" s="56"/>
      <c r="J51" s="57"/>
      <c r="K51" s="57"/>
      <c r="L51" s="57"/>
      <c r="M51" s="57"/>
      <c r="N51" s="57"/>
      <c r="O51" s="57"/>
      <c r="Q51" s="55">
        <f>Berechnungen!F31</f>
        <v>0</v>
      </c>
      <c r="R51" s="55"/>
      <c r="T51" s="77" t="s">
        <v>467</v>
      </c>
      <c r="U51" s="77"/>
      <c r="V51" s="77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BX51" s="18"/>
      <c r="CB51" t="s">
        <v>78</v>
      </c>
      <c r="CC51" t="s">
        <v>79</v>
      </c>
      <c r="CD51" t="s">
        <v>61</v>
      </c>
      <c r="CF51" t="s">
        <v>521</v>
      </c>
    </row>
    <row r="52" spans="1:84" s="17" customFormat="1" ht="13.5" x14ac:dyDescent="0.25">
      <c r="A52" s="56" t="s">
        <v>36</v>
      </c>
      <c r="B52" s="56"/>
      <c r="C52" s="56"/>
      <c r="D52" s="56"/>
      <c r="E52" s="56"/>
      <c r="F52" s="56"/>
      <c r="G52" s="56"/>
      <c r="H52" s="56"/>
      <c r="I52" s="56"/>
      <c r="J52" s="57"/>
      <c r="K52" s="57"/>
      <c r="L52" s="57"/>
      <c r="M52" s="57"/>
      <c r="N52" s="57"/>
      <c r="O52" s="57"/>
      <c r="Q52" s="55">
        <f>Berechnungen!F32</f>
        <v>0</v>
      </c>
      <c r="R52" s="55"/>
      <c r="T52" s="77" t="s">
        <v>467</v>
      </c>
      <c r="U52" s="77"/>
      <c r="V52" s="77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BX52" s="18"/>
      <c r="CB52" t="s">
        <v>79</v>
      </c>
      <c r="CC52" t="s">
        <v>81</v>
      </c>
      <c r="CD52" t="s">
        <v>64</v>
      </c>
      <c r="CF52" t="s">
        <v>123</v>
      </c>
    </row>
    <row r="53" spans="1:84" s="17" customFormat="1" ht="13.5" x14ac:dyDescent="0.25">
      <c r="A53" s="56" t="s">
        <v>36</v>
      </c>
      <c r="B53" s="56"/>
      <c r="C53" s="56"/>
      <c r="D53" s="56"/>
      <c r="E53" s="56"/>
      <c r="F53" s="56"/>
      <c r="G53" s="56"/>
      <c r="H53" s="56"/>
      <c r="I53" s="56"/>
      <c r="J53" s="57"/>
      <c r="K53" s="57"/>
      <c r="L53" s="57"/>
      <c r="M53" s="57"/>
      <c r="N53" s="57"/>
      <c r="O53" s="57"/>
      <c r="Q53" s="55">
        <f>Berechnungen!F33</f>
        <v>0</v>
      </c>
      <c r="R53" s="55"/>
      <c r="T53" s="77" t="s">
        <v>467</v>
      </c>
      <c r="U53" s="77"/>
      <c r="V53" s="77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BX53" s="18"/>
      <c r="CB53" t="s">
        <v>81</v>
      </c>
      <c r="CC53" t="s">
        <v>83</v>
      </c>
      <c r="CD53" t="s">
        <v>66</v>
      </c>
      <c r="CF53" t="s">
        <v>397</v>
      </c>
    </row>
    <row r="54" spans="1:84" s="17" customFormat="1" ht="13.5" x14ac:dyDescent="0.25">
      <c r="A54" s="56" t="s">
        <v>36</v>
      </c>
      <c r="B54" s="56"/>
      <c r="C54" s="56"/>
      <c r="D54" s="56"/>
      <c r="E54" s="56"/>
      <c r="F54" s="56"/>
      <c r="G54" s="56"/>
      <c r="H54" s="56"/>
      <c r="I54" s="56"/>
      <c r="J54" s="57"/>
      <c r="K54" s="57"/>
      <c r="L54" s="57"/>
      <c r="M54" s="57"/>
      <c r="N54" s="57"/>
      <c r="O54" s="57"/>
      <c r="Q54" s="55">
        <f>Berechnungen!F34</f>
        <v>0</v>
      </c>
      <c r="R54" s="55"/>
      <c r="T54" s="77" t="s">
        <v>467</v>
      </c>
      <c r="U54" s="77"/>
      <c r="V54" s="77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BX54" s="18"/>
      <c r="BZ54" t="s">
        <v>475</v>
      </c>
      <c r="CB54" t="s">
        <v>83</v>
      </c>
      <c r="CC54" t="s">
        <v>108</v>
      </c>
      <c r="CD54" t="s">
        <v>68</v>
      </c>
      <c r="CF54" t="s">
        <v>398</v>
      </c>
    </row>
    <row r="55" spans="1:84" s="17" customFormat="1" ht="13.5" x14ac:dyDescent="0.25">
      <c r="A55" s="56" t="s">
        <v>36</v>
      </c>
      <c r="B55" s="56"/>
      <c r="C55" s="56"/>
      <c r="D55" s="56"/>
      <c r="E55" s="56"/>
      <c r="F55" s="56"/>
      <c r="G55" s="56"/>
      <c r="H55" s="56"/>
      <c r="I55" s="56"/>
      <c r="J55" s="57"/>
      <c r="K55" s="57"/>
      <c r="L55" s="57"/>
      <c r="M55" s="57"/>
      <c r="N55" s="57"/>
      <c r="O55" s="57"/>
      <c r="Q55" s="55">
        <f>Berechnungen!F35</f>
        <v>0</v>
      </c>
      <c r="R55" s="55"/>
      <c r="T55" s="77" t="s">
        <v>467</v>
      </c>
      <c r="U55" s="77"/>
      <c r="V55" s="77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BX55" s="18"/>
      <c r="BZ55" t="s">
        <v>423</v>
      </c>
      <c r="CB55" t="s">
        <v>108</v>
      </c>
      <c r="CC55" t="s">
        <v>113</v>
      </c>
      <c r="CD55" t="s">
        <v>70</v>
      </c>
      <c r="CF55" t="s">
        <v>399</v>
      </c>
    </row>
    <row r="56" spans="1:84" ht="13.5" x14ac:dyDescent="0.25">
      <c r="Q56" s="54">
        <f>SUM(Q31:R55)</f>
        <v>0</v>
      </c>
      <c r="R56" s="54"/>
      <c r="BZ56" t="s">
        <v>424</v>
      </c>
      <c r="CB56" t="s">
        <v>113</v>
      </c>
      <c r="CC56" t="s">
        <v>114</v>
      </c>
      <c r="CD56" t="s">
        <v>72</v>
      </c>
      <c r="CF56" t="s">
        <v>125</v>
      </c>
    </row>
    <row r="57" spans="1:84" x14ac:dyDescent="0.2">
      <c r="BZ57" t="s">
        <v>425</v>
      </c>
      <c r="CB57" t="s">
        <v>114</v>
      </c>
      <c r="CC57" t="s">
        <v>117</v>
      </c>
      <c r="CD57" t="s">
        <v>74</v>
      </c>
      <c r="CF57" t="s">
        <v>127</v>
      </c>
    </row>
    <row r="58" spans="1:84" x14ac:dyDescent="0.2">
      <c r="BZ58" t="s">
        <v>504</v>
      </c>
      <c r="CB58" t="s">
        <v>117</v>
      </c>
      <c r="CC58" t="s">
        <v>118</v>
      </c>
      <c r="CD58" t="s">
        <v>76</v>
      </c>
      <c r="CF58" t="s">
        <v>129</v>
      </c>
    </row>
    <row r="59" spans="1:84" x14ac:dyDescent="0.2">
      <c r="CB59" t="s">
        <v>118</v>
      </c>
      <c r="CC59" t="s">
        <v>119</v>
      </c>
      <c r="CD59" t="s">
        <v>78</v>
      </c>
      <c r="CF59" t="s">
        <v>131</v>
      </c>
    </row>
    <row r="60" spans="1:84" x14ac:dyDescent="0.2">
      <c r="CB60" t="s">
        <v>119</v>
      </c>
      <c r="CC60" t="s">
        <v>120</v>
      </c>
      <c r="CD60" t="s">
        <v>79</v>
      </c>
      <c r="CF60" t="s">
        <v>134</v>
      </c>
    </row>
    <row r="61" spans="1:84" x14ac:dyDescent="0.2">
      <c r="CB61" t="s">
        <v>120</v>
      </c>
      <c r="CC61" t="s">
        <v>121</v>
      </c>
      <c r="CD61" t="s">
        <v>81</v>
      </c>
      <c r="CF61" t="s">
        <v>136</v>
      </c>
    </row>
    <row r="62" spans="1:84" x14ac:dyDescent="0.2">
      <c r="CB62" t="s">
        <v>121</v>
      </c>
      <c r="CC62" t="s">
        <v>541</v>
      </c>
      <c r="CD62" t="s">
        <v>83</v>
      </c>
      <c r="CF62" t="s">
        <v>138</v>
      </c>
    </row>
    <row r="63" spans="1:84" x14ac:dyDescent="0.2">
      <c r="CB63" t="s">
        <v>541</v>
      </c>
      <c r="CC63" t="s">
        <v>137</v>
      </c>
      <c r="CD63" t="s">
        <v>108</v>
      </c>
      <c r="CF63" t="s">
        <v>394</v>
      </c>
    </row>
    <row r="64" spans="1:84" x14ac:dyDescent="0.2">
      <c r="CB64" t="s">
        <v>137</v>
      </c>
      <c r="CC64" t="s">
        <v>139</v>
      </c>
      <c r="CD64" t="s">
        <v>113</v>
      </c>
      <c r="CF64" t="s">
        <v>400</v>
      </c>
    </row>
    <row r="65" spans="80:84" x14ac:dyDescent="0.2">
      <c r="CB65" t="s">
        <v>139</v>
      </c>
      <c r="CC65" t="s">
        <v>140</v>
      </c>
      <c r="CD65" t="s">
        <v>114</v>
      </c>
      <c r="CF65" t="s">
        <v>522</v>
      </c>
    </row>
    <row r="66" spans="80:84" x14ac:dyDescent="0.2">
      <c r="CB66" t="s">
        <v>140</v>
      </c>
      <c r="CC66" t="s">
        <v>142</v>
      </c>
      <c r="CD66" t="s">
        <v>117</v>
      </c>
      <c r="CF66" t="s">
        <v>523</v>
      </c>
    </row>
    <row r="67" spans="80:84" x14ac:dyDescent="0.2">
      <c r="CB67" t="s">
        <v>142</v>
      </c>
      <c r="CC67" t="s">
        <v>143</v>
      </c>
      <c r="CD67" t="s">
        <v>118</v>
      </c>
      <c r="CF67" t="s">
        <v>141</v>
      </c>
    </row>
    <row r="68" spans="80:84" x14ac:dyDescent="0.2">
      <c r="CB68" t="s">
        <v>143</v>
      </c>
      <c r="CC68" t="s">
        <v>145</v>
      </c>
      <c r="CD68" t="s">
        <v>119</v>
      </c>
      <c r="CF68" t="s">
        <v>524</v>
      </c>
    </row>
    <row r="69" spans="80:84" x14ac:dyDescent="0.2">
      <c r="CB69" t="s">
        <v>145</v>
      </c>
      <c r="CC69" t="s">
        <v>147</v>
      </c>
      <c r="CD69" t="s">
        <v>120</v>
      </c>
      <c r="CF69" t="s">
        <v>144</v>
      </c>
    </row>
    <row r="70" spans="80:84" x14ac:dyDescent="0.2">
      <c r="CB70" t="s">
        <v>147</v>
      </c>
      <c r="CC70" t="s">
        <v>149</v>
      </c>
      <c r="CD70" t="s">
        <v>121</v>
      </c>
      <c r="CF70" t="s">
        <v>146</v>
      </c>
    </row>
    <row r="71" spans="80:84" x14ac:dyDescent="0.2">
      <c r="CB71" t="s">
        <v>149</v>
      </c>
      <c r="CC71" t="s">
        <v>155</v>
      </c>
      <c r="CD71" t="s">
        <v>135</v>
      </c>
      <c r="CF71" t="s">
        <v>148</v>
      </c>
    </row>
    <row r="72" spans="80:84" x14ac:dyDescent="0.2">
      <c r="CB72" t="s">
        <v>155</v>
      </c>
      <c r="CC72" t="s">
        <v>156</v>
      </c>
      <c r="CD72" t="s">
        <v>137</v>
      </c>
      <c r="CF72" t="s">
        <v>150</v>
      </c>
    </row>
    <row r="73" spans="80:84" x14ac:dyDescent="0.2">
      <c r="CB73" t="s">
        <v>156</v>
      </c>
      <c r="CC73" t="s">
        <v>158</v>
      </c>
      <c r="CD73" t="s">
        <v>139</v>
      </c>
      <c r="CF73" t="s">
        <v>152</v>
      </c>
    </row>
    <row r="74" spans="80:84" x14ac:dyDescent="0.2">
      <c r="CB74" t="s">
        <v>158</v>
      </c>
      <c r="CC74" t="s">
        <v>162</v>
      </c>
      <c r="CD74" t="s">
        <v>140</v>
      </c>
      <c r="CF74" t="s">
        <v>525</v>
      </c>
    </row>
    <row r="75" spans="80:84" x14ac:dyDescent="0.2">
      <c r="CB75" t="s">
        <v>162</v>
      </c>
      <c r="CC75" t="s">
        <v>163</v>
      </c>
      <c r="CD75" t="s">
        <v>142</v>
      </c>
      <c r="CF75" t="s">
        <v>157</v>
      </c>
    </row>
    <row r="76" spans="80:84" x14ac:dyDescent="0.2">
      <c r="CB76" t="s">
        <v>163</v>
      </c>
      <c r="CC76" t="s">
        <v>164</v>
      </c>
      <c r="CD76" t="s">
        <v>143</v>
      </c>
      <c r="CF76" t="s">
        <v>159</v>
      </c>
    </row>
    <row r="77" spans="80:84" x14ac:dyDescent="0.2">
      <c r="CB77" t="s">
        <v>164</v>
      </c>
      <c r="CC77" t="s">
        <v>166</v>
      </c>
      <c r="CD77" t="s">
        <v>145</v>
      </c>
      <c r="CF77" t="s">
        <v>161</v>
      </c>
    </row>
    <row r="78" spans="80:84" x14ac:dyDescent="0.2">
      <c r="CB78" t="s">
        <v>166</v>
      </c>
      <c r="CC78" t="s">
        <v>167</v>
      </c>
      <c r="CD78" t="s">
        <v>149</v>
      </c>
      <c r="CF78" t="s">
        <v>552</v>
      </c>
    </row>
    <row r="79" spans="80:84" x14ac:dyDescent="0.2">
      <c r="CB79" t="s">
        <v>167</v>
      </c>
      <c r="CC79" t="s">
        <v>171</v>
      </c>
      <c r="CD79" t="s">
        <v>154</v>
      </c>
      <c r="CF79" t="s">
        <v>165</v>
      </c>
    </row>
    <row r="80" spans="80:84" x14ac:dyDescent="0.2">
      <c r="CB80" t="s">
        <v>171</v>
      </c>
      <c r="CD80" t="s">
        <v>155</v>
      </c>
      <c r="CF80" t="s">
        <v>168</v>
      </c>
    </row>
    <row r="81" spans="82:84" x14ac:dyDescent="0.2">
      <c r="CD81" t="s">
        <v>156</v>
      </c>
      <c r="CF81" t="s">
        <v>170</v>
      </c>
    </row>
    <row r="82" spans="82:84" x14ac:dyDescent="0.2">
      <c r="CD82" t="s">
        <v>158</v>
      </c>
      <c r="CF82" t="s">
        <v>172</v>
      </c>
    </row>
    <row r="83" spans="82:84" x14ac:dyDescent="0.2">
      <c r="CD83" t="s">
        <v>162</v>
      </c>
      <c r="CF83" t="s">
        <v>174</v>
      </c>
    </row>
    <row r="84" spans="82:84" x14ac:dyDescent="0.2">
      <c r="CD84" t="s">
        <v>163</v>
      </c>
      <c r="CF84" t="s">
        <v>553</v>
      </c>
    </row>
    <row r="85" spans="82:84" x14ac:dyDescent="0.2">
      <c r="CD85" t="s">
        <v>164</v>
      </c>
      <c r="CF85" t="s">
        <v>527</v>
      </c>
    </row>
    <row r="86" spans="82:84" x14ac:dyDescent="0.2">
      <c r="CD86" t="s">
        <v>166</v>
      </c>
      <c r="CF86" t="s">
        <v>440</v>
      </c>
    </row>
    <row r="87" spans="82:84" x14ac:dyDescent="0.2">
      <c r="CD87" t="s">
        <v>167</v>
      </c>
      <c r="CF87" t="s">
        <v>176</v>
      </c>
    </row>
    <row r="88" spans="82:84" x14ac:dyDescent="0.2">
      <c r="CD88" t="s">
        <v>171</v>
      </c>
      <c r="CF88" t="s">
        <v>528</v>
      </c>
    </row>
    <row r="89" spans="82:84" x14ac:dyDescent="0.2">
      <c r="CF89" t="s">
        <v>441</v>
      </c>
    </row>
    <row r="90" spans="82:84" x14ac:dyDescent="0.2">
      <c r="CF90" t="s">
        <v>443</v>
      </c>
    </row>
    <row r="91" spans="82:84" x14ac:dyDescent="0.2">
      <c r="CF91" t="s">
        <v>442</v>
      </c>
    </row>
    <row r="92" spans="82:84" x14ac:dyDescent="0.2">
      <c r="CF92" t="s">
        <v>555</v>
      </c>
    </row>
    <row r="93" spans="82:84" x14ac:dyDescent="0.2">
      <c r="CF93" t="s">
        <v>178</v>
      </c>
    </row>
    <row r="94" spans="82:84" x14ac:dyDescent="0.2">
      <c r="CF94" t="s">
        <v>179</v>
      </c>
    </row>
    <row r="95" spans="82:84" x14ac:dyDescent="0.2">
      <c r="CF95" t="s">
        <v>180</v>
      </c>
    </row>
    <row r="96" spans="82:84" x14ac:dyDescent="0.2">
      <c r="CF96" t="s">
        <v>556</v>
      </c>
    </row>
  </sheetData>
  <dataConsolidate>
    <dataRefs count="1">
      <dataRef ref="BZ33:BZ37" sheet="Charakterblatt"/>
    </dataRefs>
  </dataConsolidate>
  <mergeCells count="170">
    <mergeCell ref="A1:AN1"/>
    <mergeCell ref="R9:T9"/>
    <mergeCell ref="R10:T10"/>
    <mergeCell ref="J10:L10"/>
    <mergeCell ref="AD2:AM2"/>
    <mergeCell ref="AD3:AM3"/>
    <mergeCell ref="AD4:AM4"/>
    <mergeCell ref="AD5:AM5"/>
    <mergeCell ref="Q56:R56"/>
    <mergeCell ref="A32:O32"/>
    <mergeCell ref="A33:O33"/>
    <mergeCell ref="A34:O34"/>
    <mergeCell ref="A35:O35"/>
    <mergeCell ref="A36:O36"/>
    <mergeCell ref="A37:O37"/>
    <mergeCell ref="Q54:R54"/>
    <mergeCell ref="Q52:R52"/>
    <mergeCell ref="Q50:R50"/>
    <mergeCell ref="X52:AM52"/>
    <mergeCell ref="A51:O51"/>
    <mergeCell ref="A52:O52"/>
    <mergeCell ref="T51:V51"/>
    <mergeCell ref="Q55:R55"/>
    <mergeCell ref="X54:AM54"/>
    <mergeCell ref="A53:O53"/>
    <mergeCell ref="A54:O54"/>
    <mergeCell ref="T53:V53"/>
    <mergeCell ref="T54:V54"/>
    <mergeCell ref="T55:V55"/>
    <mergeCell ref="X55:AM55"/>
    <mergeCell ref="A55:O55"/>
    <mergeCell ref="X53:AM53"/>
    <mergeCell ref="Q53:R53"/>
    <mergeCell ref="T52:V52"/>
    <mergeCell ref="X49:AM49"/>
    <mergeCell ref="Q51:R51"/>
    <mergeCell ref="X50:AM50"/>
    <mergeCell ref="X51:AM51"/>
    <mergeCell ref="A49:O49"/>
    <mergeCell ref="A50:O50"/>
    <mergeCell ref="T49:V49"/>
    <mergeCell ref="T50:V50"/>
    <mergeCell ref="Q49:R49"/>
    <mergeCell ref="A47:O47"/>
    <mergeCell ref="A48:O48"/>
    <mergeCell ref="T47:V47"/>
    <mergeCell ref="T48:V48"/>
    <mergeCell ref="Q48:R48"/>
    <mergeCell ref="X43:AM43"/>
    <mergeCell ref="X44:AM44"/>
    <mergeCell ref="A45:O45"/>
    <mergeCell ref="A46:O46"/>
    <mergeCell ref="T45:V45"/>
    <mergeCell ref="X47:AM47"/>
    <mergeCell ref="X48:AM48"/>
    <mergeCell ref="Q47:R47"/>
    <mergeCell ref="Q45:R45"/>
    <mergeCell ref="Q43:R43"/>
    <mergeCell ref="T46:V46"/>
    <mergeCell ref="A41:O41"/>
    <mergeCell ref="A42:O42"/>
    <mergeCell ref="T41:V41"/>
    <mergeCell ref="T42:V42"/>
    <mergeCell ref="Q42:R42"/>
    <mergeCell ref="X41:AM41"/>
    <mergeCell ref="X42:AM42"/>
    <mergeCell ref="Q46:R46"/>
    <mergeCell ref="X45:AM45"/>
    <mergeCell ref="X46:AM46"/>
    <mergeCell ref="A43:O43"/>
    <mergeCell ref="A44:O44"/>
    <mergeCell ref="T43:V43"/>
    <mergeCell ref="T44:V44"/>
    <mergeCell ref="Q44:R44"/>
    <mergeCell ref="Q41:R41"/>
    <mergeCell ref="A39:O39"/>
    <mergeCell ref="A40:O40"/>
    <mergeCell ref="Q38:R38"/>
    <mergeCell ref="X37:AM37"/>
    <mergeCell ref="Q39:R39"/>
    <mergeCell ref="X38:AM38"/>
    <mergeCell ref="A38:O38"/>
    <mergeCell ref="Q40:R40"/>
    <mergeCell ref="X39:AM39"/>
    <mergeCell ref="T37:V37"/>
    <mergeCell ref="X40:AM40"/>
    <mergeCell ref="T38:V38"/>
    <mergeCell ref="T39:V39"/>
    <mergeCell ref="T40:V40"/>
    <mergeCell ref="X26:AM26"/>
    <mergeCell ref="X27:AM27"/>
    <mergeCell ref="X25:AM25"/>
    <mergeCell ref="X24:AM24"/>
    <mergeCell ref="T17:AI17"/>
    <mergeCell ref="T18:AI18"/>
    <mergeCell ref="Q37:R37"/>
    <mergeCell ref="X36:AM36"/>
    <mergeCell ref="T35:V35"/>
    <mergeCell ref="T36:V36"/>
    <mergeCell ref="Q34:R34"/>
    <mergeCell ref="X33:AM33"/>
    <mergeCell ref="Q35:R35"/>
    <mergeCell ref="X34:AM34"/>
    <mergeCell ref="T33:V33"/>
    <mergeCell ref="T34:V34"/>
    <mergeCell ref="Q36:R36"/>
    <mergeCell ref="X35:AM35"/>
    <mergeCell ref="X31:AM31"/>
    <mergeCell ref="Q33:R33"/>
    <mergeCell ref="X32:AM32"/>
    <mergeCell ref="Q31:R31"/>
    <mergeCell ref="A22:O22"/>
    <mergeCell ref="A23:O23"/>
    <mergeCell ref="A24:O24"/>
    <mergeCell ref="A25:O25"/>
    <mergeCell ref="A26:O26"/>
    <mergeCell ref="T27:V27"/>
    <mergeCell ref="T31:V31"/>
    <mergeCell ref="T32:V32"/>
    <mergeCell ref="Q32:R32"/>
    <mergeCell ref="A31:O31"/>
    <mergeCell ref="Q26:R26"/>
    <mergeCell ref="A27:O27"/>
    <mergeCell ref="T26:V26"/>
    <mergeCell ref="T25:V25"/>
    <mergeCell ref="T22:V22"/>
    <mergeCell ref="T23:V23"/>
    <mergeCell ref="T24:V24"/>
    <mergeCell ref="M28:N28"/>
    <mergeCell ref="A28:L28"/>
    <mergeCell ref="Q28:R28"/>
    <mergeCell ref="T14:AI14"/>
    <mergeCell ref="A2:B10"/>
    <mergeCell ref="I6:T6"/>
    <mergeCell ref="I5:T5"/>
    <mergeCell ref="R8:T8"/>
    <mergeCell ref="Q15:R15"/>
    <mergeCell ref="I4:T4"/>
    <mergeCell ref="I3:T3"/>
    <mergeCell ref="I2:T2"/>
    <mergeCell ref="I7:M7"/>
    <mergeCell ref="R7:T7"/>
    <mergeCell ref="AD6:AM6"/>
    <mergeCell ref="AD7:AM7"/>
    <mergeCell ref="Q13:R13"/>
    <mergeCell ref="T13:AI13"/>
    <mergeCell ref="A17:O17"/>
    <mergeCell ref="Q19:R19"/>
    <mergeCell ref="Q17:R17"/>
    <mergeCell ref="A18:O18"/>
    <mergeCell ref="Q27:R27"/>
    <mergeCell ref="Q24:R24"/>
    <mergeCell ref="J9:L9"/>
    <mergeCell ref="T15:AI15"/>
    <mergeCell ref="X22:AM22"/>
    <mergeCell ref="Q23:R23"/>
    <mergeCell ref="X23:AM23"/>
    <mergeCell ref="Q22:R22"/>
    <mergeCell ref="Q18:R18"/>
    <mergeCell ref="Q25:R25"/>
    <mergeCell ref="A13:O13"/>
    <mergeCell ref="A14:O14"/>
    <mergeCell ref="A15:O15"/>
    <mergeCell ref="Q14:R14"/>
    <mergeCell ref="A16:O16"/>
    <mergeCell ref="V2:W9"/>
    <mergeCell ref="Q16:R16"/>
    <mergeCell ref="AD9:AM9"/>
    <mergeCell ref="AD8:AM8"/>
    <mergeCell ref="T16:AI16"/>
  </mergeCells>
  <phoneticPr fontId="10" type="noConversion"/>
  <conditionalFormatting sqref="A14:O14">
    <cfRule type="containsText" dxfId="6" priority="5" operator="containsText" text="keinen">
      <formula>NOT(ISERROR(SEARCH("keinen",A14)))</formula>
    </cfRule>
  </conditionalFormatting>
  <conditionalFormatting sqref="A31:XFD1048576 A30:BY30 CA30:XFD30 A1:XFD29">
    <cfRule type="containsText" dxfId="5" priority="1" operator="containsText" text="nix">
      <formula>NOT(ISERROR(SEARCH("nix",A1)))</formula>
    </cfRule>
    <cfRule type="containsText" dxfId="4" priority="2" operator="containsText" text="keines">
      <formula>NOT(ISERROR(SEARCH("keines",A1)))</formula>
    </cfRule>
    <cfRule type="containsText" dxfId="3" priority="4" operator="containsText" text="keinen">
      <formula>NOT(ISERROR(SEARCH("keinen",A1)))</formula>
    </cfRule>
  </conditionalFormatting>
  <conditionalFormatting sqref="A22:O27">
    <cfRule type="containsText" dxfId="2" priority="3" operator="containsText" text="keinen">
      <formula>NOT(ISERROR(SEARCH("keinen",A22)))</formula>
    </cfRule>
  </conditionalFormatting>
  <dataValidations count="15">
    <dataValidation type="list" allowBlank="1" showInputMessage="1" showErrorMessage="1" sqref="A13:O13">
      <formula1>$BZ$54:$BZ$58</formula1>
    </dataValidation>
    <dataValidation type="list" allowBlank="1" showInputMessage="1" showErrorMessage="1" sqref="I3">
      <formula1>$CZ$2:$CZ$12</formula1>
    </dataValidation>
    <dataValidation type="list" allowBlank="1" showInputMessage="1" showErrorMessage="1" sqref="A22:O22">
      <formula1>$BZ$2:$BZ$18</formula1>
    </dataValidation>
    <dataValidation type="list" allowBlank="1" showInputMessage="1" showErrorMessage="1" sqref="X22:AM27">
      <formula1>$BZ$3:$BZ$18</formula1>
    </dataValidation>
    <dataValidation type="list" allowBlank="1" showInputMessage="1" showErrorMessage="1" sqref="T13:AI18">
      <formula1>$CC$2:$CC$38</formula1>
    </dataValidation>
    <dataValidation type="list" allowBlank="1" showInputMessage="1" showErrorMessage="1" sqref="I4">
      <formula1>$CY$2:$CY$14</formula1>
    </dataValidation>
    <dataValidation type="list" allowBlank="1" showInputMessage="1" showErrorMessage="1" sqref="I7:M7">
      <formula1>$BZ$33:$BZ$37</formula1>
    </dataValidation>
    <dataValidation type="list" allowBlank="1" showInputMessage="1" showErrorMessage="1" sqref="X31:AM55">
      <formula1>$CF$2:$CF$113</formula1>
    </dataValidation>
    <dataValidation type="list" allowBlank="1" showInputMessage="1" showErrorMessage="1" sqref="A31:O55">
      <formula1>$CF$2:$CF$96</formula1>
    </dataValidation>
    <dataValidation type="list" showInputMessage="1" showErrorMessage="1" sqref="A14:O14">
      <formula1>$CB$2:$CB$80</formula1>
    </dataValidation>
    <dataValidation type="list" showInputMessage="1" showErrorMessage="1" sqref="A15:O18">
      <formula1>$CC$2:$CC$79</formula1>
    </dataValidation>
    <dataValidation type="list" allowBlank="1" showInputMessage="1" showErrorMessage="1" sqref="T22:V27 T31:V55">
      <formula1>$CH$2:$CH$5</formula1>
    </dataValidation>
    <dataValidation type="list" allowBlank="1" showInputMessage="1" showErrorMessage="1" sqref="B30:E30">
      <formula1>$BZ$3:$BZ$77</formula1>
    </dataValidation>
    <dataValidation type="list" allowBlank="1" showInputMessage="1" showErrorMessage="1" sqref="Y30:AM30">
      <formula1>$BZ$4:$BZ$78</formula1>
    </dataValidation>
    <dataValidation type="list" allowBlank="1" showInputMessage="1" showErrorMessage="1" sqref="A23:O27">
      <formula1>$BZ$20:$BZ$29</formula1>
    </dataValidation>
  </dataValidations>
  <pageMargins left="0.19685039370078741" right="0.19685039370078741" top="0.19685039370078741" bottom="0.19685039370078741" header="0.31496062992125984" footer="0.3149606299212598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35"/>
  <sheetViews>
    <sheetView workbookViewId="0">
      <selection activeCell="A23" sqref="A23:O23"/>
    </sheetView>
  </sheetViews>
  <sheetFormatPr baseColWidth="10" defaultColWidth="2.28515625" defaultRowHeight="12.75" x14ac:dyDescent="0.2"/>
  <cols>
    <col min="1" max="82" width="2.28515625" customWidth="1"/>
    <col min="83" max="83" width="18.7109375" customWidth="1"/>
    <col min="84" max="84" width="2.28515625" customWidth="1"/>
    <col min="85" max="85" width="2.28515625" style="3" customWidth="1"/>
    <col min="86" max="86" width="2.28515625" customWidth="1"/>
    <col min="87" max="87" width="26.85546875" bestFit="1" customWidth="1"/>
    <col min="88" max="88" width="11" bestFit="1" customWidth="1"/>
    <col min="89" max="90" width="2.28515625" customWidth="1"/>
    <col min="91" max="91" width="21.5703125" bestFit="1" customWidth="1"/>
  </cols>
  <sheetData>
    <row r="1" spans="1:88" ht="18.75" x14ac:dyDescent="0.3">
      <c r="A1" s="43" t="s">
        <v>489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 t="s">
        <v>419</v>
      </c>
      <c r="AE1" s="1"/>
      <c r="AF1" s="1"/>
      <c r="AG1" s="1"/>
      <c r="AH1" s="1"/>
      <c r="AI1" s="1"/>
      <c r="AJ1" s="1"/>
      <c r="AK1" s="95" t="s">
        <v>15</v>
      </c>
      <c r="AL1" s="96"/>
      <c r="AM1" s="96"/>
      <c r="BZ1" s="1"/>
      <c r="CA1" s="1"/>
      <c r="CB1" s="1"/>
      <c r="CC1" s="1"/>
      <c r="CD1" s="1"/>
      <c r="CE1" s="1"/>
      <c r="CI1" s="7"/>
    </row>
    <row r="2" spans="1:88" ht="13.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1"/>
      <c r="AD2" s="97"/>
      <c r="AE2" s="97"/>
      <c r="AF2" s="97"/>
      <c r="AG2" s="97"/>
      <c r="AH2" s="97"/>
      <c r="AI2" s="97"/>
      <c r="AJ2" s="1"/>
      <c r="AK2" s="97"/>
      <c r="AL2" s="98"/>
      <c r="AM2" s="98"/>
      <c r="BZ2" s="1"/>
      <c r="CA2" s="1"/>
      <c r="CB2" s="1"/>
      <c r="CC2" s="1"/>
      <c r="CD2" s="1"/>
      <c r="CE2" s="1"/>
    </row>
    <row r="3" spans="1:88" ht="13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1"/>
      <c r="AD3" s="97"/>
      <c r="AE3" s="97"/>
      <c r="AF3" s="97"/>
      <c r="AG3" s="97"/>
      <c r="AH3" s="97"/>
      <c r="AI3" s="97"/>
      <c r="AJ3" s="1"/>
      <c r="AK3" s="91"/>
      <c r="AL3" s="92"/>
      <c r="AM3" s="92"/>
      <c r="BZ3" s="1"/>
      <c r="CA3" s="1"/>
      <c r="CB3" s="1"/>
      <c r="CC3" s="1"/>
      <c r="CD3" s="1"/>
      <c r="CE3" s="1" t="s">
        <v>467</v>
      </c>
    </row>
    <row r="4" spans="1:88" ht="13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1"/>
      <c r="AD4" s="97"/>
      <c r="AE4" s="97"/>
      <c r="AF4" s="97"/>
      <c r="AG4" s="97"/>
      <c r="AH4" s="97"/>
      <c r="AI4" s="97"/>
      <c r="AJ4" s="1"/>
      <c r="AK4" s="91"/>
      <c r="AL4" s="92"/>
      <c r="AM4" s="92"/>
      <c r="BZ4" s="1"/>
      <c r="CA4" s="1"/>
      <c r="CB4" s="1"/>
      <c r="CC4" s="1"/>
      <c r="CD4" s="1"/>
      <c r="CE4" t="s">
        <v>421</v>
      </c>
      <c r="CI4" t="s">
        <v>115</v>
      </c>
    </row>
    <row r="5" spans="1:88" ht="13.5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1"/>
      <c r="AD5" s="97"/>
      <c r="AE5" s="97"/>
      <c r="AF5" s="97"/>
      <c r="AG5" s="97"/>
      <c r="AH5" s="97"/>
      <c r="AI5" s="97"/>
      <c r="AJ5" s="1"/>
      <c r="AK5" s="91"/>
      <c r="AL5" s="92"/>
      <c r="AM5" s="92"/>
      <c r="BZ5" s="1"/>
      <c r="CA5" s="1"/>
      <c r="CB5" s="1"/>
      <c r="CC5" s="1"/>
      <c r="CD5" s="1"/>
      <c r="CE5" t="s">
        <v>422</v>
      </c>
      <c r="CI5" s="8" t="s">
        <v>333</v>
      </c>
    </row>
    <row r="6" spans="1:88" ht="13.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1"/>
      <c r="AD6" s="97"/>
      <c r="AE6" s="97"/>
      <c r="AF6" s="97"/>
      <c r="AG6" s="97"/>
      <c r="AH6" s="97"/>
      <c r="AI6" s="97"/>
      <c r="AJ6" s="1"/>
      <c r="AK6" s="91"/>
      <c r="AL6" s="92"/>
      <c r="AM6" s="92"/>
      <c r="CE6" t="s">
        <v>538</v>
      </c>
      <c r="CI6" s="8" t="s">
        <v>291</v>
      </c>
      <c r="CJ6" s="7"/>
    </row>
    <row r="7" spans="1:88" ht="13.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1"/>
      <c r="AD7" s="97"/>
      <c r="AE7" s="97"/>
      <c r="AF7" s="97"/>
      <c r="AG7" s="97"/>
      <c r="AH7" s="97"/>
      <c r="AI7" s="97"/>
      <c r="AJ7" s="1"/>
      <c r="AK7" s="91"/>
      <c r="AL7" s="92"/>
      <c r="AM7" s="92"/>
      <c r="CI7" s="8" t="s">
        <v>334</v>
      </c>
      <c r="CJ7" s="7"/>
    </row>
    <row r="8" spans="1:88" ht="13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00">
        <f>SUM(AD2:AI7)</f>
        <v>0</v>
      </c>
      <c r="AE8" s="100"/>
      <c r="AF8" s="100"/>
      <c r="AG8" s="100"/>
      <c r="AH8" s="100"/>
      <c r="AI8" s="100"/>
      <c r="AJ8" s="1"/>
      <c r="AK8" s="93">
        <f>SUM(AK2:AM7)</f>
        <v>0</v>
      </c>
      <c r="AL8" s="94"/>
      <c r="AM8" s="94"/>
      <c r="CI8" s="8" t="s">
        <v>181</v>
      </c>
      <c r="CJ8" s="8"/>
    </row>
    <row r="9" spans="1:88" ht="13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/>
      <c r="L9" s="1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CI9" s="8" t="s">
        <v>261</v>
      </c>
      <c r="CJ9" s="8"/>
    </row>
    <row r="10" spans="1:88" ht="18.75" x14ac:dyDescent="0.3">
      <c r="A10" s="2" t="s">
        <v>416</v>
      </c>
      <c r="B10" s="1"/>
      <c r="C10" s="1"/>
      <c r="D10" s="1"/>
      <c r="E10" s="1"/>
      <c r="F10" s="1"/>
      <c r="G10" s="1"/>
      <c r="H10" s="1"/>
      <c r="I10" s="1"/>
      <c r="J10" s="1"/>
      <c r="M10" s="1"/>
      <c r="N10" s="1"/>
      <c r="O10" s="1"/>
      <c r="P10" s="1"/>
      <c r="Q10" s="1" t="s">
        <v>18</v>
      </c>
      <c r="R10" s="16"/>
      <c r="T10" s="99" t="s">
        <v>420</v>
      </c>
      <c r="U10" s="74"/>
      <c r="V10" s="74"/>
      <c r="X10" s="13" t="s">
        <v>417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CI10" s="8" t="s">
        <v>182</v>
      </c>
      <c r="CJ10" s="8"/>
    </row>
    <row r="11" spans="1:88" ht="13.5" customHeight="1" x14ac:dyDescent="0.25">
      <c r="A11" s="52" t="s">
        <v>115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1"/>
      <c r="Q11" s="55">
        <f>Berechnungen!F38</f>
        <v>0</v>
      </c>
      <c r="R11" s="55"/>
      <c r="S11" s="1"/>
      <c r="T11" s="97" t="s">
        <v>467</v>
      </c>
      <c r="U11" s="97"/>
      <c r="V11" s="97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CI11" s="8" t="s">
        <v>292</v>
      </c>
      <c r="CJ11" s="8"/>
    </row>
    <row r="12" spans="1:88" ht="13.5" customHeight="1" x14ac:dyDescent="0.25">
      <c r="A12" s="52" t="s">
        <v>115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1"/>
      <c r="Q12" s="55">
        <f>Berechnungen!F39</f>
        <v>0</v>
      </c>
      <c r="R12" s="55"/>
      <c r="S12" s="1"/>
      <c r="T12" s="97" t="s">
        <v>467</v>
      </c>
      <c r="U12" s="97"/>
      <c r="V12" s="97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CI12" s="8" t="s">
        <v>183</v>
      </c>
      <c r="CJ12" s="8"/>
    </row>
    <row r="13" spans="1:88" ht="13.5" customHeight="1" x14ac:dyDescent="0.25">
      <c r="A13" s="56" t="s">
        <v>115</v>
      </c>
      <c r="B13" s="56"/>
      <c r="C13" s="56"/>
      <c r="D13" s="56"/>
      <c r="E13" s="56"/>
      <c r="F13" s="56"/>
      <c r="G13" s="56"/>
      <c r="H13" s="56"/>
      <c r="I13" s="56"/>
      <c r="J13" s="57"/>
      <c r="K13" s="57"/>
      <c r="L13" s="57"/>
      <c r="M13" s="57"/>
      <c r="N13" s="57"/>
      <c r="O13" s="57"/>
      <c r="P13" s="1"/>
      <c r="Q13" s="55">
        <f>Berechnungen!F40</f>
        <v>0</v>
      </c>
      <c r="R13" s="55"/>
      <c r="S13" s="1"/>
      <c r="T13" s="97" t="s">
        <v>467</v>
      </c>
      <c r="U13" s="97"/>
      <c r="V13" s="9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CI13" s="8" t="s">
        <v>262</v>
      </c>
      <c r="CJ13" s="8"/>
    </row>
    <row r="14" spans="1:88" ht="13.5" customHeight="1" x14ac:dyDescent="0.25">
      <c r="A14" s="56" t="s">
        <v>115</v>
      </c>
      <c r="B14" s="56"/>
      <c r="C14" s="56"/>
      <c r="D14" s="56"/>
      <c r="E14" s="56"/>
      <c r="F14" s="56"/>
      <c r="G14" s="56"/>
      <c r="H14" s="56"/>
      <c r="I14" s="56"/>
      <c r="J14" s="57"/>
      <c r="K14" s="57"/>
      <c r="L14" s="57"/>
      <c r="M14" s="57"/>
      <c r="N14" s="57"/>
      <c r="O14" s="57"/>
      <c r="P14" s="1"/>
      <c r="Q14" s="55">
        <f>Berechnungen!F41</f>
        <v>0</v>
      </c>
      <c r="R14" s="55"/>
      <c r="S14" s="1"/>
      <c r="T14" s="97" t="s">
        <v>467</v>
      </c>
      <c r="U14" s="97"/>
      <c r="V14" s="97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CI14" s="8" t="s">
        <v>184</v>
      </c>
      <c r="CJ14" s="8"/>
    </row>
    <row r="15" spans="1:88" ht="13.5" customHeight="1" x14ac:dyDescent="0.25">
      <c r="A15" s="56" t="s">
        <v>115</v>
      </c>
      <c r="B15" s="56"/>
      <c r="C15" s="56"/>
      <c r="D15" s="56"/>
      <c r="E15" s="56"/>
      <c r="F15" s="56"/>
      <c r="G15" s="56"/>
      <c r="H15" s="56"/>
      <c r="I15" s="56"/>
      <c r="J15" s="57"/>
      <c r="K15" s="57"/>
      <c r="L15" s="57"/>
      <c r="M15" s="57"/>
      <c r="N15" s="57"/>
      <c r="O15" s="57"/>
      <c r="P15" s="1"/>
      <c r="Q15" s="55">
        <f>Berechnungen!F42</f>
        <v>0</v>
      </c>
      <c r="R15" s="55"/>
      <c r="S15" s="1"/>
      <c r="T15" s="97" t="s">
        <v>467</v>
      </c>
      <c r="U15" s="97"/>
      <c r="V15" s="9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I15" s="8" t="s">
        <v>263</v>
      </c>
      <c r="CJ15" s="8"/>
    </row>
    <row r="16" spans="1:88" ht="13.5" customHeight="1" x14ac:dyDescent="0.25">
      <c r="A16" s="56" t="s">
        <v>115</v>
      </c>
      <c r="B16" s="56"/>
      <c r="C16" s="56"/>
      <c r="D16" s="56"/>
      <c r="E16" s="56"/>
      <c r="F16" s="56"/>
      <c r="G16" s="56"/>
      <c r="H16" s="56"/>
      <c r="I16" s="56"/>
      <c r="J16" s="57"/>
      <c r="K16" s="57"/>
      <c r="L16" s="57"/>
      <c r="M16" s="57"/>
      <c r="N16" s="57"/>
      <c r="O16" s="57"/>
      <c r="P16" s="1"/>
      <c r="Q16" s="55">
        <f>Berechnungen!F43</f>
        <v>0</v>
      </c>
      <c r="R16" s="55"/>
      <c r="S16" s="1"/>
      <c r="T16" s="97" t="s">
        <v>467</v>
      </c>
      <c r="U16" s="97"/>
      <c r="V16" s="97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CI16" s="8" t="s">
        <v>185</v>
      </c>
      <c r="CJ16" s="8"/>
    </row>
    <row r="17" spans="1:88" ht="13.5" customHeight="1" x14ac:dyDescent="0.25">
      <c r="A17" s="56" t="s">
        <v>115</v>
      </c>
      <c r="B17" s="56"/>
      <c r="C17" s="56"/>
      <c r="D17" s="56"/>
      <c r="E17" s="56"/>
      <c r="F17" s="56"/>
      <c r="G17" s="56"/>
      <c r="H17" s="56"/>
      <c r="I17" s="56"/>
      <c r="J17" s="57"/>
      <c r="K17" s="57"/>
      <c r="L17" s="57"/>
      <c r="M17" s="57"/>
      <c r="N17" s="57"/>
      <c r="O17" s="57"/>
      <c r="P17" s="1"/>
      <c r="Q17" s="55">
        <f>Berechnungen!F44</f>
        <v>0</v>
      </c>
      <c r="R17" s="55"/>
      <c r="S17" s="1"/>
      <c r="T17" s="97" t="s">
        <v>467</v>
      </c>
      <c r="U17" s="97"/>
      <c r="V17" s="9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CI17" s="8" t="s">
        <v>186</v>
      </c>
      <c r="CJ17" s="8"/>
    </row>
    <row r="18" spans="1:88" ht="13.5" customHeight="1" x14ac:dyDescent="0.25">
      <c r="A18" s="56" t="s">
        <v>115</v>
      </c>
      <c r="B18" s="56"/>
      <c r="C18" s="56"/>
      <c r="D18" s="56"/>
      <c r="E18" s="56"/>
      <c r="F18" s="56"/>
      <c r="G18" s="56"/>
      <c r="H18" s="56"/>
      <c r="I18" s="56"/>
      <c r="J18" s="57"/>
      <c r="K18" s="57"/>
      <c r="L18" s="57"/>
      <c r="M18" s="57"/>
      <c r="N18" s="57"/>
      <c r="O18" s="57"/>
      <c r="P18" s="1"/>
      <c r="Q18" s="55">
        <f>Berechnungen!F45</f>
        <v>0</v>
      </c>
      <c r="R18" s="55"/>
      <c r="S18" s="1"/>
      <c r="T18" s="97" t="s">
        <v>467</v>
      </c>
      <c r="U18" s="97"/>
      <c r="V18" s="97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CI18" s="8" t="s">
        <v>187</v>
      </c>
      <c r="CJ18" s="8"/>
    </row>
    <row r="19" spans="1:88" ht="13.5" customHeight="1" x14ac:dyDescent="0.25">
      <c r="A19" s="56" t="s">
        <v>115</v>
      </c>
      <c r="B19" s="56"/>
      <c r="C19" s="56"/>
      <c r="D19" s="56"/>
      <c r="E19" s="56"/>
      <c r="F19" s="56"/>
      <c r="G19" s="56"/>
      <c r="H19" s="56"/>
      <c r="I19" s="56"/>
      <c r="J19" s="57"/>
      <c r="K19" s="57"/>
      <c r="L19" s="57"/>
      <c r="M19" s="57"/>
      <c r="N19" s="57"/>
      <c r="O19" s="57"/>
      <c r="P19" s="1"/>
      <c r="Q19" s="55">
        <f>Berechnungen!F46</f>
        <v>0</v>
      </c>
      <c r="R19" s="55"/>
      <c r="S19" s="1"/>
      <c r="T19" s="97" t="s">
        <v>467</v>
      </c>
      <c r="U19" s="97"/>
      <c r="V19" s="97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CI19" s="8" t="s">
        <v>188</v>
      </c>
      <c r="CJ19" s="8"/>
    </row>
    <row r="20" spans="1:88" ht="13.5" customHeight="1" x14ac:dyDescent="0.25">
      <c r="A20" s="56" t="s">
        <v>115</v>
      </c>
      <c r="B20" s="56"/>
      <c r="C20" s="56"/>
      <c r="D20" s="56"/>
      <c r="E20" s="56"/>
      <c r="F20" s="56"/>
      <c r="G20" s="56"/>
      <c r="H20" s="56"/>
      <c r="I20" s="56"/>
      <c r="J20" s="57"/>
      <c r="K20" s="57"/>
      <c r="L20" s="57"/>
      <c r="M20" s="57"/>
      <c r="N20" s="57"/>
      <c r="O20" s="57"/>
      <c r="P20" s="1"/>
      <c r="Q20" s="55">
        <f>Berechnungen!F47</f>
        <v>0</v>
      </c>
      <c r="R20" s="55"/>
      <c r="S20" s="1"/>
      <c r="T20" s="97" t="s">
        <v>467</v>
      </c>
      <c r="U20" s="97"/>
      <c r="V20" s="97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CI20" s="8" t="s">
        <v>189</v>
      </c>
      <c r="CJ20" s="8"/>
    </row>
    <row r="21" spans="1:88" ht="13.5" customHeight="1" x14ac:dyDescent="0.25">
      <c r="A21" s="56" t="s">
        <v>115</v>
      </c>
      <c r="B21" s="56"/>
      <c r="C21" s="56"/>
      <c r="D21" s="56"/>
      <c r="E21" s="56"/>
      <c r="F21" s="56"/>
      <c r="G21" s="56"/>
      <c r="H21" s="56"/>
      <c r="I21" s="56"/>
      <c r="J21" s="57"/>
      <c r="K21" s="57"/>
      <c r="L21" s="57"/>
      <c r="M21" s="57"/>
      <c r="N21" s="57"/>
      <c r="O21" s="57"/>
      <c r="P21" s="1"/>
      <c r="Q21" s="55">
        <f>Berechnungen!F48</f>
        <v>0</v>
      </c>
      <c r="R21" s="55"/>
      <c r="S21" s="1"/>
      <c r="T21" s="97" t="s">
        <v>467</v>
      </c>
      <c r="U21" s="97"/>
      <c r="V21" s="97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CI21" s="8" t="s">
        <v>190</v>
      </c>
      <c r="CJ21" s="8"/>
    </row>
    <row r="22" spans="1:88" ht="13.5" customHeight="1" x14ac:dyDescent="0.25">
      <c r="A22" s="56" t="s">
        <v>115</v>
      </c>
      <c r="B22" s="56"/>
      <c r="C22" s="56"/>
      <c r="D22" s="56"/>
      <c r="E22" s="56"/>
      <c r="F22" s="56"/>
      <c r="G22" s="56"/>
      <c r="H22" s="56"/>
      <c r="I22" s="56"/>
      <c r="J22" s="57"/>
      <c r="K22" s="57"/>
      <c r="L22" s="57"/>
      <c r="M22" s="57"/>
      <c r="N22" s="57"/>
      <c r="O22" s="57"/>
      <c r="P22" s="1"/>
      <c r="Q22" s="55">
        <f>Berechnungen!F49</f>
        <v>0</v>
      </c>
      <c r="R22" s="55"/>
      <c r="S22" s="1"/>
      <c r="T22" s="97" t="s">
        <v>467</v>
      </c>
      <c r="U22" s="97"/>
      <c r="V22" s="97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CI22" s="8" t="s">
        <v>191</v>
      </c>
      <c r="CJ22" s="8"/>
    </row>
    <row r="23" spans="1:88" ht="13.5" customHeight="1" x14ac:dyDescent="0.25">
      <c r="A23" s="56" t="s">
        <v>115</v>
      </c>
      <c r="B23" s="56"/>
      <c r="C23" s="56"/>
      <c r="D23" s="56"/>
      <c r="E23" s="56"/>
      <c r="F23" s="56"/>
      <c r="G23" s="56"/>
      <c r="H23" s="56"/>
      <c r="I23" s="56"/>
      <c r="J23" s="57"/>
      <c r="K23" s="57"/>
      <c r="L23" s="57"/>
      <c r="M23" s="57"/>
      <c r="N23" s="57"/>
      <c r="O23" s="57"/>
      <c r="P23" s="1"/>
      <c r="Q23" s="55">
        <f>Berechnungen!F50</f>
        <v>0</v>
      </c>
      <c r="R23" s="55"/>
      <c r="S23" s="1"/>
      <c r="T23" s="97" t="s">
        <v>467</v>
      </c>
      <c r="U23" s="97"/>
      <c r="V23" s="97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CI23" s="8" t="s">
        <v>335</v>
      </c>
      <c r="CJ23" s="8"/>
    </row>
    <row r="24" spans="1:88" ht="13.5" customHeight="1" x14ac:dyDescent="0.25">
      <c r="A24" s="56" t="s">
        <v>115</v>
      </c>
      <c r="B24" s="56"/>
      <c r="C24" s="56"/>
      <c r="D24" s="56"/>
      <c r="E24" s="56"/>
      <c r="F24" s="56"/>
      <c r="G24" s="56"/>
      <c r="H24" s="56"/>
      <c r="I24" s="56"/>
      <c r="J24" s="57"/>
      <c r="K24" s="57"/>
      <c r="L24" s="57"/>
      <c r="M24" s="57"/>
      <c r="N24" s="57"/>
      <c r="O24" s="57"/>
      <c r="P24" s="1"/>
      <c r="Q24" s="55">
        <f>Berechnungen!F51</f>
        <v>0</v>
      </c>
      <c r="R24" s="55"/>
      <c r="S24" s="1"/>
      <c r="T24" s="97" t="s">
        <v>467</v>
      </c>
      <c r="U24" s="97"/>
      <c r="V24" s="97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CI24" s="8" t="s">
        <v>322</v>
      </c>
      <c r="CJ24" s="8"/>
    </row>
    <row r="25" spans="1:88" ht="13.5" customHeight="1" x14ac:dyDescent="0.25">
      <c r="A25" s="56" t="s">
        <v>115</v>
      </c>
      <c r="B25" s="56"/>
      <c r="C25" s="56"/>
      <c r="D25" s="56"/>
      <c r="E25" s="56"/>
      <c r="F25" s="56"/>
      <c r="G25" s="56"/>
      <c r="H25" s="56"/>
      <c r="I25" s="56"/>
      <c r="J25" s="57"/>
      <c r="K25" s="57"/>
      <c r="L25" s="57"/>
      <c r="M25" s="57"/>
      <c r="N25" s="57"/>
      <c r="O25" s="57"/>
      <c r="P25" s="1"/>
      <c r="Q25" s="55">
        <f>Berechnungen!F52</f>
        <v>0</v>
      </c>
      <c r="R25" s="55"/>
      <c r="S25" s="1"/>
      <c r="T25" s="97" t="s">
        <v>467</v>
      </c>
      <c r="U25" s="97"/>
      <c r="V25" s="97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CI25" s="8" t="s">
        <v>50</v>
      </c>
      <c r="CJ25" s="8"/>
    </row>
    <row r="26" spans="1:88" ht="13.5" customHeight="1" x14ac:dyDescent="0.25">
      <c r="A26" s="56" t="s">
        <v>115</v>
      </c>
      <c r="B26" s="56"/>
      <c r="C26" s="56"/>
      <c r="D26" s="56"/>
      <c r="E26" s="56"/>
      <c r="F26" s="56"/>
      <c r="G26" s="56"/>
      <c r="H26" s="56"/>
      <c r="I26" s="56"/>
      <c r="J26" s="57"/>
      <c r="K26" s="57"/>
      <c r="L26" s="57"/>
      <c r="M26" s="57"/>
      <c r="N26" s="57"/>
      <c r="O26" s="57"/>
      <c r="P26" s="1"/>
      <c r="Q26" s="55">
        <f>Berechnungen!F53</f>
        <v>0</v>
      </c>
      <c r="R26" s="55"/>
      <c r="S26" s="1"/>
      <c r="T26" s="97" t="s">
        <v>467</v>
      </c>
      <c r="U26" s="97"/>
      <c r="V26" s="97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CI26" s="8" t="s">
        <v>336</v>
      </c>
      <c r="CJ26" s="8"/>
    </row>
    <row r="27" spans="1:88" ht="13.5" customHeight="1" x14ac:dyDescent="0.25">
      <c r="A27" s="56" t="s">
        <v>115</v>
      </c>
      <c r="B27" s="56"/>
      <c r="C27" s="56"/>
      <c r="D27" s="56"/>
      <c r="E27" s="56"/>
      <c r="F27" s="56"/>
      <c r="G27" s="56"/>
      <c r="H27" s="56"/>
      <c r="I27" s="56"/>
      <c r="J27" s="57"/>
      <c r="K27" s="57"/>
      <c r="L27" s="57"/>
      <c r="M27" s="57"/>
      <c r="N27" s="57"/>
      <c r="O27" s="57"/>
      <c r="P27" s="1"/>
      <c r="Q27" s="55">
        <f>Berechnungen!F54</f>
        <v>0</v>
      </c>
      <c r="R27" s="55"/>
      <c r="S27" s="1"/>
      <c r="T27" s="97" t="s">
        <v>467</v>
      </c>
      <c r="U27" s="97"/>
      <c r="V27" s="97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CI27" s="8" t="s">
        <v>558</v>
      </c>
      <c r="CJ27" s="8"/>
    </row>
    <row r="28" spans="1:88" ht="13.5" customHeight="1" x14ac:dyDescent="0.25">
      <c r="A28" s="56" t="s">
        <v>115</v>
      </c>
      <c r="B28" s="56"/>
      <c r="C28" s="56"/>
      <c r="D28" s="56"/>
      <c r="E28" s="56"/>
      <c r="F28" s="56"/>
      <c r="G28" s="56"/>
      <c r="H28" s="56"/>
      <c r="I28" s="56"/>
      <c r="J28" s="57"/>
      <c r="K28" s="57"/>
      <c r="L28" s="57"/>
      <c r="M28" s="57"/>
      <c r="N28" s="57"/>
      <c r="O28" s="57"/>
      <c r="P28" s="1"/>
      <c r="Q28" s="55">
        <f>Berechnungen!F55</f>
        <v>0</v>
      </c>
      <c r="R28" s="55"/>
      <c r="S28" s="1"/>
      <c r="T28" s="97" t="s">
        <v>467</v>
      </c>
      <c r="U28" s="97"/>
      <c r="V28" s="97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CI28" s="8" t="s">
        <v>337</v>
      </c>
      <c r="CJ28" s="8"/>
    </row>
    <row r="29" spans="1:88" ht="13.5" customHeight="1" x14ac:dyDescent="0.25">
      <c r="A29" s="56" t="s">
        <v>115</v>
      </c>
      <c r="B29" s="56"/>
      <c r="C29" s="56"/>
      <c r="D29" s="56"/>
      <c r="E29" s="56"/>
      <c r="F29" s="56"/>
      <c r="G29" s="56"/>
      <c r="H29" s="56"/>
      <c r="I29" s="56"/>
      <c r="J29" s="57"/>
      <c r="K29" s="57"/>
      <c r="L29" s="57"/>
      <c r="M29" s="57"/>
      <c r="N29" s="57"/>
      <c r="O29" s="57"/>
      <c r="P29" s="1"/>
      <c r="Q29" s="55">
        <f>Berechnungen!F56</f>
        <v>0</v>
      </c>
      <c r="R29" s="55"/>
      <c r="S29" s="1"/>
      <c r="T29" s="97" t="s">
        <v>467</v>
      </c>
      <c r="U29" s="97"/>
      <c r="V29" s="97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CI29" s="8" t="s">
        <v>362</v>
      </c>
      <c r="CJ29" s="8"/>
    </row>
    <row r="30" spans="1:88" ht="13.5" customHeight="1" x14ac:dyDescent="0.25">
      <c r="A30" s="56" t="s">
        <v>115</v>
      </c>
      <c r="B30" s="56"/>
      <c r="C30" s="56"/>
      <c r="D30" s="56"/>
      <c r="E30" s="56"/>
      <c r="F30" s="56"/>
      <c r="G30" s="56"/>
      <c r="H30" s="56"/>
      <c r="I30" s="56"/>
      <c r="J30" s="57"/>
      <c r="K30" s="57"/>
      <c r="L30" s="57"/>
      <c r="M30" s="57"/>
      <c r="N30" s="57"/>
      <c r="O30" s="57"/>
      <c r="P30" s="1"/>
      <c r="Q30" s="55">
        <f>Berechnungen!F57</f>
        <v>0</v>
      </c>
      <c r="R30" s="55"/>
      <c r="S30" s="1"/>
      <c r="T30" s="97" t="s">
        <v>467</v>
      </c>
      <c r="U30" s="97"/>
      <c r="V30" s="97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CI30" s="8" t="s">
        <v>264</v>
      </c>
      <c r="CJ30" s="8"/>
    </row>
    <row r="31" spans="1:88" ht="13.5" customHeight="1" x14ac:dyDescent="0.25">
      <c r="A31" s="56" t="s">
        <v>115</v>
      </c>
      <c r="B31" s="56"/>
      <c r="C31" s="56"/>
      <c r="D31" s="56"/>
      <c r="E31" s="56"/>
      <c r="F31" s="56"/>
      <c r="G31" s="56"/>
      <c r="H31" s="56"/>
      <c r="I31" s="56"/>
      <c r="J31" s="57"/>
      <c r="K31" s="57"/>
      <c r="L31" s="57"/>
      <c r="M31" s="57"/>
      <c r="N31" s="57"/>
      <c r="O31" s="57"/>
      <c r="P31" s="1"/>
      <c r="Q31" s="55">
        <f>Berechnungen!F58</f>
        <v>0</v>
      </c>
      <c r="R31" s="55"/>
      <c r="S31" s="1"/>
      <c r="T31" s="97" t="s">
        <v>467</v>
      </c>
      <c r="U31" s="97"/>
      <c r="V31" s="97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CI31" s="8" t="s">
        <v>265</v>
      </c>
      <c r="CJ31" s="8"/>
    </row>
    <row r="32" spans="1:88" ht="13.5" customHeight="1" x14ac:dyDescent="0.25">
      <c r="A32" s="56" t="s">
        <v>115</v>
      </c>
      <c r="B32" s="56"/>
      <c r="C32" s="56"/>
      <c r="D32" s="56"/>
      <c r="E32" s="56"/>
      <c r="F32" s="56"/>
      <c r="G32" s="56"/>
      <c r="H32" s="56"/>
      <c r="I32" s="56"/>
      <c r="J32" s="57"/>
      <c r="K32" s="57"/>
      <c r="L32" s="57"/>
      <c r="M32" s="57"/>
      <c r="N32" s="57"/>
      <c r="O32" s="57"/>
      <c r="P32" s="1"/>
      <c r="Q32" s="55">
        <f>Berechnungen!F59</f>
        <v>0</v>
      </c>
      <c r="R32" s="55"/>
      <c r="S32" s="1"/>
      <c r="T32" s="97" t="s">
        <v>467</v>
      </c>
      <c r="U32" s="97"/>
      <c r="V32" s="97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CI32" s="8" t="s">
        <v>192</v>
      </c>
      <c r="CJ32" s="8"/>
    </row>
    <row r="33" spans="1:88" ht="13.5" customHeight="1" x14ac:dyDescent="0.25">
      <c r="A33" s="56" t="s">
        <v>115</v>
      </c>
      <c r="B33" s="56"/>
      <c r="C33" s="56"/>
      <c r="D33" s="56"/>
      <c r="E33" s="56"/>
      <c r="F33" s="56"/>
      <c r="G33" s="56"/>
      <c r="H33" s="56"/>
      <c r="I33" s="56"/>
      <c r="J33" s="57"/>
      <c r="K33" s="57"/>
      <c r="L33" s="57"/>
      <c r="M33" s="57"/>
      <c r="N33" s="57"/>
      <c r="O33" s="57"/>
      <c r="P33" s="1"/>
      <c r="Q33" s="55">
        <f>Berechnungen!F60</f>
        <v>0</v>
      </c>
      <c r="R33" s="55"/>
      <c r="S33" s="1"/>
      <c r="T33" s="97" t="s">
        <v>467</v>
      </c>
      <c r="U33" s="97"/>
      <c r="V33" s="97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CI33" s="8" t="s">
        <v>293</v>
      </c>
      <c r="CJ33" s="8"/>
    </row>
    <row r="34" spans="1:88" ht="13.5" customHeight="1" x14ac:dyDescent="0.25">
      <c r="A34" s="56" t="s">
        <v>115</v>
      </c>
      <c r="B34" s="56"/>
      <c r="C34" s="56"/>
      <c r="D34" s="56"/>
      <c r="E34" s="56"/>
      <c r="F34" s="56"/>
      <c r="G34" s="56"/>
      <c r="H34" s="56"/>
      <c r="I34" s="56"/>
      <c r="J34" s="57"/>
      <c r="K34" s="57"/>
      <c r="L34" s="57"/>
      <c r="M34" s="57"/>
      <c r="N34" s="57"/>
      <c r="O34" s="57"/>
      <c r="P34" s="1"/>
      <c r="Q34" s="55">
        <f>Berechnungen!F61</f>
        <v>0</v>
      </c>
      <c r="R34" s="55"/>
      <c r="S34" s="1"/>
      <c r="T34" s="97" t="s">
        <v>467</v>
      </c>
      <c r="U34" s="97"/>
      <c r="V34" s="97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CI34" s="8" t="s">
        <v>266</v>
      </c>
      <c r="CJ34" s="8"/>
    </row>
    <row r="35" spans="1:88" ht="13.5" customHeight="1" x14ac:dyDescent="0.25">
      <c r="A35" s="56" t="s">
        <v>115</v>
      </c>
      <c r="B35" s="56"/>
      <c r="C35" s="56"/>
      <c r="D35" s="56"/>
      <c r="E35" s="56"/>
      <c r="F35" s="56"/>
      <c r="G35" s="56"/>
      <c r="H35" s="56"/>
      <c r="I35" s="56"/>
      <c r="J35" s="57"/>
      <c r="K35" s="57"/>
      <c r="L35" s="57"/>
      <c r="M35" s="57"/>
      <c r="N35" s="57"/>
      <c r="O35" s="57"/>
      <c r="P35" s="1"/>
      <c r="Q35" s="55">
        <f>Berechnungen!F62</f>
        <v>0</v>
      </c>
      <c r="R35" s="55"/>
      <c r="S35" s="1"/>
      <c r="T35" s="97" t="s">
        <v>467</v>
      </c>
      <c r="U35" s="97"/>
      <c r="V35" s="97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CI35" s="8" t="s">
        <v>294</v>
      </c>
      <c r="CJ35" s="8"/>
    </row>
    <row r="36" spans="1:88" ht="13.5" customHeight="1" x14ac:dyDescent="0.25">
      <c r="A36" s="56" t="s">
        <v>115</v>
      </c>
      <c r="B36" s="56"/>
      <c r="C36" s="56"/>
      <c r="D36" s="56"/>
      <c r="E36" s="56"/>
      <c r="F36" s="56"/>
      <c r="G36" s="56"/>
      <c r="H36" s="56"/>
      <c r="I36" s="56"/>
      <c r="J36" s="57"/>
      <c r="K36" s="57"/>
      <c r="L36" s="57"/>
      <c r="M36" s="57"/>
      <c r="N36" s="57"/>
      <c r="O36" s="57"/>
      <c r="P36" s="1"/>
      <c r="Q36" s="55">
        <f>Berechnungen!F63</f>
        <v>0</v>
      </c>
      <c r="R36" s="55"/>
      <c r="S36" s="1"/>
      <c r="T36" s="97" t="s">
        <v>467</v>
      </c>
      <c r="U36" s="97"/>
      <c r="V36" s="97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CI36" s="8" t="s">
        <v>349</v>
      </c>
      <c r="CJ36" s="8"/>
    </row>
    <row r="37" spans="1:88" ht="13.5" customHeight="1" x14ac:dyDescent="0.25">
      <c r="A37" s="56" t="s">
        <v>115</v>
      </c>
      <c r="B37" s="56"/>
      <c r="C37" s="56"/>
      <c r="D37" s="56"/>
      <c r="E37" s="56"/>
      <c r="F37" s="56"/>
      <c r="G37" s="56"/>
      <c r="H37" s="56"/>
      <c r="I37" s="56"/>
      <c r="J37" s="57"/>
      <c r="K37" s="57"/>
      <c r="L37" s="57"/>
      <c r="M37" s="57"/>
      <c r="N37" s="57"/>
      <c r="O37" s="57"/>
      <c r="P37" s="1"/>
      <c r="Q37" s="55">
        <f>Berechnungen!F64</f>
        <v>0</v>
      </c>
      <c r="R37" s="55"/>
      <c r="S37" s="1"/>
      <c r="T37" s="97" t="s">
        <v>467</v>
      </c>
      <c r="U37" s="97"/>
      <c r="V37" s="97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CI37" s="8" t="s">
        <v>350</v>
      </c>
      <c r="CJ37" s="8"/>
    </row>
    <row r="38" spans="1:88" ht="13.5" customHeight="1" x14ac:dyDescent="0.25">
      <c r="A38" s="56" t="s">
        <v>115</v>
      </c>
      <c r="B38" s="56"/>
      <c r="C38" s="56"/>
      <c r="D38" s="56"/>
      <c r="E38" s="56"/>
      <c r="F38" s="56"/>
      <c r="G38" s="56"/>
      <c r="H38" s="56"/>
      <c r="I38" s="56"/>
      <c r="J38" s="57"/>
      <c r="K38" s="57"/>
      <c r="L38" s="57"/>
      <c r="M38" s="57"/>
      <c r="N38" s="57"/>
      <c r="O38" s="57"/>
      <c r="P38" s="1"/>
      <c r="Q38" s="55">
        <f>Berechnungen!F65</f>
        <v>0</v>
      </c>
      <c r="R38" s="55"/>
      <c r="S38" s="1"/>
      <c r="T38" s="97" t="s">
        <v>467</v>
      </c>
      <c r="U38" s="97"/>
      <c r="V38" s="97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CI38" s="8" t="s">
        <v>267</v>
      </c>
      <c r="CJ38" s="8"/>
    </row>
    <row r="39" spans="1:88" ht="13.5" customHeight="1" x14ac:dyDescent="0.25">
      <c r="A39" s="56" t="s">
        <v>115</v>
      </c>
      <c r="B39" s="56"/>
      <c r="C39" s="56"/>
      <c r="D39" s="56"/>
      <c r="E39" s="56"/>
      <c r="F39" s="56"/>
      <c r="G39" s="56"/>
      <c r="H39" s="56"/>
      <c r="I39" s="56"/>
      <c r="J39" s="57"/>
      <c r="K39" s="57"/>
      <c r="L39" s="57"/>
      <c r="M39" s="57"/>
      <c r="N39" s="57"/>
      <c r="O39" s="57"/>
      <c r="P39" s="1"/>
      <c r="Q39" s="55">
        <f>Berechnungen!F66</f>
        <v>0</v>
      </c>
      <c r="R39" s="55"/>
      <c r="S39" s="1"/>
      <c r="T39" s="97" t="s">
        <v>467</v>
      </c>
      <c r="U39" s="97"/>
      <c r="V39" s="97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CI39" s="8" t="s">
        <v>351</v>
      </c>
      <c r="CJ39" s="8"/>
    </row>
    <row r="40" spans="1:88" ht="13.5" customHeight="1" x14ac:dyDescent="0.25">
      <c r="A40" s="56" t="s">
        <v>115</v>
      </c>
      <c r="B40" s="56"/>
      <c r="C40" s="56"/>
      <c r="D40" s="56"/>
      <c r="E40" s="56"/>
      <c r="F40" s="56"/>
      <c r="G40" s="56"/>
      <c r="H40" s="56"/>
      <c r="I40" s="56"/>
      <c r="J40" s="57"/>
      <c r="K40" s="57"/>
      <c r="L40" s="57"/>
      <c r="M40" s="57"/>
      <c r="N40" s="57"/>
      <c r="O40" s="57"/>
      <c r="P40" s="1"/>
      <c r="Q40" s="55">
        <f>Berechnungen!F67</f>
        <v>0</v>
      </c>
      <c r="R40" s="55"/>
      <c r="S40" s="1"/>
      <c r="T40" s="97" t="s">
        <v>467</v>
      </c>
      <c r="U40" s="97"/>
      <c r="V40" s="97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CI40" s="8" t="s">
        <v>295</v>
      </c>
      <c r="CJ40" s="8"/>
    </row>
    <row r="41" spans="1:88" ht="13.5" customHeight="1" x14ac:dyDescent="0.25">
      <c r="A41" s="56" t="s">
        <v>115</v>
      </c>
      <c r="B41" s="56"/>
      <c r="C41" s="56"/>
      <c r="D41" s="56"/>
      <c r="E41" s="56"/>
      <c r="F41" s="56"/>
      <c r="G41" s="56"/>
      <c r="H41" s="56"/>
      <c r="I41" s="56"/>
      <c r="J41" s="57"/>
      <c r="K41" s="57"/>
      <c r="L41" s="57"/>
      <c r="M41" s="57"/>
      <c r="N41" s="57"/>
      <c r="O41" s="57"/>
      <c r="P41" s="1"/>
      <c r="Q41" s="55">
        <f>Berechnungen!F68</f>
        <v>0</v>
      </c>
      <c r="R41" s="55"/>
      <c r="S41" s="1"/>
      <c r="T41" s="97" t="s">
        <v>467</v>
      </c>
      <c r="U41" s="97"/>
      <c r="V41" s="97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CI41" s="8" t="s">
        <v>352</v>
      </c>
      <c r="CJ41" s="8"/>
    </row>
    <row r="42" spans="1:88" ht="13.5" customHeight="1" x14ac:dyDescent="0.25">
      <c r="A42" s="56" t="s">
        <v>115</v>
      </c>
      <c r="B42" s="56"/>
      <c r="C42" s="56"/>
      <c r="D42" s="56"/>
      <c r="E42" s="56"/>
      <c r="F42" s="56"/>
      <c r="G42" s="56"/>
      <c r="H42" s="56"/>
      <c r="I42" s="56"/>
      <c r="J42" s="57"/>
      <c r="K42" s="57"/>
      <c r="L42" s="57"/>
      <c r="M42" s="57"/>
      <c r="N42" s="57"/>
      <c r="O42" s="57"/>
      <c r="P42" s="1"/>
      <c r="Q42" s="55">
        <f>Berechnungen!F69</f>
        <v>0</v>
      </c>
      <c r="R42" s="55"/>
      <c r="S42" s="1"/>
      <c r="T42" s="97" t="s">
        <v>467</v>
      </c>
      <c r="U42" s="97"/>
      <c r="V42" s="97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CI42" s="8" t="s">
        <v>363</v>
      </c>
      <c r="CJ42" s="8"/>
    </row>
    <row r="43" spans="1:88" ht="13.5" customHeight="1" x14ac:dyDescent="0.25">
      <c r="A43" s="56" t="s">
        <v>115</v>
      </c>
      <c r="B43" s="56"/>
      <c r="C43" s="56"/>
      <c r="D43" s="56"/>
      <c r="E43" s="56"/>
      <c r="F43" s="56"/>
      <c r="G43" s="56"/>
      <c r="H43" s="56"/>
      <c r="I43" s="56"/>
      <c r="J43" s="57"/>
      <c r="K43" s="57"/>
      <c r="L43" s="57"/>
      <c r="M43" s="57"/>
      <c r="N43" s="57"/>
      <c r="O43" s="57"/>
      <c r="P43" s="1"/>
      <c r="Q43" s="55">
        <f>Berechnungen!F70</f>
        <v>0</v>
      </c>
      <c r="R43" s="55"/>
      <c r="S43" s="1"/>
      <c r="T43" s="97" t="s">
        <v>467</v>
      </c>
      <c r="U43" s="97"/>
      <c r="V43" s="97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CI43" s="8" t="s">
        <v>193</v>
      </c>
      <c r="CJ43" s="8"/>
    </row>
    <row r="44" spans="1:88" ht="13.5" customHeight="1" x14ac:dyDescent="0.25">
      <c r="A44" s="56" t="s">
        <v>115</v>
      </c>
      <c r="B44" s="56"/>
      <c r="C44" s="56"/>
      <c r="D44" s="56"/>
      <c r="E44" s="56"/>
      <c r="F44" s="56"/>
      <c r="G44" s="56"/>
      <c r="H44" s="56"/>
      <c r="I44" s="56"/>
      <c r="J44" s="57"/>
      <c r="K44" s="57"/>
      <c r="L44" s="57"/>
      <c r="M44" s="57"/>
      <c r="N44" s="57"/>
      <c r="O44" s="57"/>
      <c r="P44" s="1"/>
      <c r="Q44" s="55">
        <f>Berechnungen!F71</f>
        <v>0</v>
      </c>
      <c r="R44" s="55"/>
      <c r="S44" s="1"/>
      <c r="T44" s="97" t="s">
        <v>467</v>
      </c>
      <c r="U44" s="97"/>
      <c r="V44" s="97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CI44" s="8" t="s">
        <v>268</v>
      </c>
      <c r="CJ44" s="8"/>
    </row>
    <row r="45" spans="1:88" ht="13.5" customHeight="1" x14ac:dyDescent="0.25">
      <c r="A45" s="56" t="s">
        <v>115</v>
      </c>
      <c r="B45" s="56"/>
      <c r="C45" s="56"/>
      <c r="D45" s="56"/>
      <c r="E45" s="56"/>
      <c r="F45" s="56"/>
      <c r="G45" s="56"/>
      <c r="H45" s="56"/>
      <c r="I45" s="56"/>
      <c r="J45" s="57"/>
      <c r="K45" s="57"/>
      <c r="L45" s="57"/>
      <c r="M45" s="57"/>
      <c r="N45" s="57"/>
      <c r="O45" s="57"/>
      <c r="P45" s="1"/>
      <c r="Q45" s="55">
        <f>Berechnungen!F72</f>
        <v>0</v>
      </c>
      <c r="R45" s="55"/>
      <c r="S45" s="1"/>
      <c r="T45" s="97" t="s">
        <v>467</v>
      </c>
      <c r="U45" s="97"/>
      <c r="V45" s="97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CI45" s="8" t="s">
        <v>194</v>
      </c>
      <c r="CJ45" s="8"/>
    </row>
    <row r="46" spans="1:88" ht="13.5" customHeight="1" x14ac:dyDescent="0.25">
      <c r="A46" s="56" t="s">
        <v>115</v>
      </c>
      <c r="B46" s="56"/>
      <c r="C46" s="56"/>
      <c r="D46" s="56"/>
      <c r="E46" s="56"/>
      <c r="F46" s="56"/>
      <c r="G46" s="56"/>
      <c r="H46" s="56"/>
      <c r="I46" s="56"/>
      <c r="J46" s="57"/>
      <c r="K46" s="57"/>
      <c r="L46" s="57"/>
      <c r="M46" s="57"/>
      <c r="N46" s="57"/>
      <c r="O46" s="57"/>
      <c r="P46" s="1"/>
      <c r="Q46" s="55">
        <f>Berechnungen!F73</f>
        <v>0</v>
      </c>
      <c r="R46" s="55"/>
      <c r="S46" s="1"/>
      <c r="T46" s="97" t="s">
        <v>467</v>
      </c>
      <c r="U46" s="97"/>
      <c r="V46" s="97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CI46" s="8" t="s">
        <v>338</v>
      </c>
      <c r="CJ46" s="8"/>
    </row>
    <row r="47" spans="1:88" ht="13.5" customHeight="1" x14ac:dyDescent="0.25">
      <c r="A47" s="56" t="s">
        <v>115</v>
      </c>
      <c r="B47" s="56"/>
      <c r="C47" s="56"/>
      <c r="D47" s="56"/>
      <c r="E47" s="56"/>
      <c r="F47" s="56"/>
      <c r="G47" s="56"/>
      <c r="H47" s="56"/>
      <c r="I47" s="56"/>
      <c r="J47" s="57"/>
      <c r="K47" s="57"/>
      <c r="L47" s="57"/>
      <c r="M47" s="57"/>
      <c r="N47" s="57"/>
      <c r="O47" s="57"/>
      <c r="P47" s="1"/>
      <c r="Q47" s="55">
        <f>Berechnungen!F74</f>
        <v>0</v>
      </c>
      <c r="R47" s="55"/>
      <c r="S47" s="1"/>
      <c r="T47" s="97" t="s">
        <v>467</v>
      </c>
      <c r="U47" s="97"/>
      <c r="V47" s="97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CI47" s="8" t="s">
        <v>195</v>
      </c>
      <c r="CJ47" s="8"/>
    </row>
    <row r="48" spans="1:88" ht="13.5" customHeight="1" x14ac:dyDescent="0.25">
      <c r="A48" s="56" t="s">
        <v>115</v>
      </c>
      <c r="B48" s="56"/>
      <c r="C48" s="56"/>
      <c r="D48" s="56"/>
      <c r="E48" s="56"/>
      <c r="F48" s="56"/>
      <c r="G48" s="56"/>
      <c r="H48" s="56"/>
      <c r="I48" s="56"/>
      <c r="J48" s="57"/>
      <c r="K48" s="57"/>
      <c r="L48" s="57"/>
      <c r="M48" s="57"/>
      <c r="N48" s="57"/>
      <c r="O48" s="57"/>
      <c r="P48" s="1"/>
      <c r="Q48" s="55">
        <f>Berechnungen!F75</f>
        <v>0</v>
      </c>
      <c r="R48" s="55"/>
      <c r="S48" s="1"/>
      <c r="T48" s="97" t="s">
        <v>467</v>
      </c>
      <c r="U48" s="97"/>
      <c r="V48" s="97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CI48" s="8" t="s">
        <v>196</v>
      </c>
      <c r="CJ48" s="8"/>
    </row>
    <row r="49" spans="1:88" ht="13.5" customHeight="1" x14ac:dyDescent="0.25">
      <c r="A49" s="56" t="s">
        <v>115</v>
      </c>
      <c r="B49" s="56"/>
      <c r="C49" s="56"/>
      <c r="D49" s="56"/>
      <c r="E49" s="56"/>
      <c r="F49" s="56"/>
      <c r="G49" s="56"/>
      <c r="H49" s="56"/>
      <c r="I49" s="56"/>
      <c r="J49" s="57"/>
      <c r="K49" s="57"/>
      <c r="L49" s="57"/>
      <c r="M49" s="57"/>
      <c r="N49" s="57"/>
      <c r="O49" s="57"/>
      <c r="P49" s="1"/>
      <c r="Q49" s="55">
        <f>Berechnungen!F76</f>
        <v>0</v>
      </c>
      <c r="R49" s="55"/>
      <c r="S49" s="1"/>
      <c r="T49" s="97" t="s">
        <v>467</v>
      </c>
      <c r="U49" s="97"/>
      <c r="V49" s="97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CI49" s="8" t="s">
        <v>197</v>
      </c>
      <c r="CJ49" s="8"/>
    </row>
    <row r="50" spans="1:88" ht="13.5" customHeight="1" x14ac:dyDescent="0.25">
      <c r="A50" s="56" t="s">
        <v>115</v>
      </c>
      <c r="B50" s="56"/>
      <c r="C50" s="56"/>
      <c r="D50" s="56"/>
      <c r="E50" s="56"/>
      <c r="F50" s="56"/>
      <c r="G50" s="56"/>
      <c r="H50" s="56"/>
      <c r="I50" s="56"/>
      <c r="J50" s="57"/>
      <c r="K50" s="57"/>
      <c r="L50" s="57"/>
      <c r="M50" s="57"/>
      <c r="N50" s="57"/>
      <c r="O50" s="57"/>
      <c r="P50" s="1"/>
      <c r="Q50" s="55">
        <f>Berechnungen!F77</f>
        <v>0</v>
      </c>
      <c r="R50" s="55"/>
      <c r="S50" s="1"/>
      <c r="T50" s="97" t="s">
        <v>467</v>
      </c>
      <c r="U50" s="97"/>
      <c r="V50" s="97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CI50" s="8" t="s">
        <v>339</v>
      </c>
      <c r="CJ50" s="8"/>
    </row>
    <row r="51" spans="1:88" ht="13.5" customHeight="1" x14ac:dyDescent="0.25">
      <c r="A51" s="56" t="s">
        <v>115</v>
      </c>
      <c r="B51" s="56"/>
      <c r="C51" s="56"/>
      <c r="D51" s="56"/>
      <c r="E51" s="56"/>
      <c r="F51" s="56"/>
      <c r="G51" s="56"/>
      <c r="H51" s="56"/>
      <c r="I51" s="56"/>
      <c r="J51" s="57"/>
      <c r="K51" s="57"/>
      <c r="L51" s="57"/>
      <c r="M51" s="57"/>
      <c r="N51" s="57"/>
      <c r="O51" s="57"/>
      <c r="P51" s="1"/>
      <c r="Q51" s="55">
        <f>Berechnungen!F78</f>
        <v>0</v>
      </c>
      <c r="R51" s="55"/>
      <c r="S51" s="1"/>
      <c r="T51" s="97" t="s">
        <v>467</v>
      </c>
      <c r="U51" s="97"/>
      <c r="V51" s="97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CI51" s="8" t="s">
        <v>198</v>
      </c>
      <c r="CJ51" s="8"/>
    </row>
    <row r="52" spans="1:88" ht="13.5" customHeight="1" x14ac:dyDescent="0.25">
      <c r="A52" s="56" t="s">
        <v>115</v>
      </c>
      <c r="B52" s="56"/>
      <c r="C52" s="56"/>
      <c r="D52" s="56"/>
      <c r="E52" s="56"/>
      <c r="F52" s="56"/>
      <c r="G52" s="56"/>
      <c r="H52" s="56"/>
      <c r="I52" s="56"/>
      <c r="J52" s="57"/>
      <c r="K52" s="57"/>
      <c r="L52" s="57"/>
      <c r="M52" s="57"/>
      <c r="N52" s="57"/>
      <c r="O52" s="57"/>
      <c r="P52" s="1"/>
      <c r="Q52" s="55">
        <f>Berechnungen!F79</f>
        <v>0</v>
      </c>
      <c r="R52" s="55"/>
      <c r="S52" s="1"/>
      <c r="T52" s="97" t="s">
        <v>467</v>
      </c>
      <c r="U52" s="97"/>
      <c r="V52" s="97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CI52" s="8" t="s">
        <v>269</v>
      </c>
      <c r="CJ52" s="8"/>
    </row>
    <row r="53" spans="1:88" ht="13.5" customHeight="1" x14ac:dyDescent="0.25">
      <c r="A53" s="56" t="s">
        <v>115</v>
      </c>
      <c r="B53" s="56"/>
      <c r="C53" s="56"/>
      <c r="D53" s="56"/>
      <c r="E53" s="56"/>
      <c r="F53" s="56"/>
      <c r="G53" s="56"/>
      <c r="H53" s="56"/>
      <c r="I53" s="56"/>
      <c r="J53" s="57"/>
      <c r="K53" s="57"/>
      <c r="L53" s="57"/>
      <c r="M53" s="57"/>
      <c r="N53" s="57"/>
      <c r="O53" s="57"/>
      <c r="P53" s="1"/>
      <c r="Q53" s="55">
        <f>Berechnungen!F80</f>
        <v>0</v>
      </c>
      <c r="R53" s="55"/>
      <c r="S53" s="1"/>
      <c r="T53" s="97" t="s">
        <v>467</v>
      </c>
      <c r="U53" s="97"/>
      <c r="V53" s="97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CI53" s="8" t="s">
        <v>199</v>
      </c>
      <c r="CJ53" s="8"/>
    </row>
    <row r="54" spans="1:88" ht="13.5" customHeight="1" x14ac:dyDescent="0.25">
      <c r="A54" s="56" t="s">
        <v>115</v>
      </c>
      <c r="B54" s="56"/>
      <c r="C54" s="56"/>
      <c r="D54" s="56"/>
      <c r="E54" s="56"/>
      <c r="F54" s="56"/>
      <c r="G54" s="56"/>
      <c r="H54" s="56"/>
      <c r="I54" s="56"/>
      <c r="J54" s="57"/>
      <c r="K54" s="57"/>
      <c r="L54" s="57"/>
      <c r="M54" s="57"/>
      <c r="N54" s="57"/>
      <c r="O54" s="57"/>
      <c r="P54" s="1"/>
      <c r="Q54" s="55">
        <f>Berechnungen!F81</f>
        <v>0</v>
      </c>
      <c r="R54" s="55"/>
      <c r="S54" s="1"/>
      <c r="T54" s="97" t="s">
        <v>467</v>
      </c>
      <c r="U54" s="97"/>
      <c r="V54" s="97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CI54" s="8" t="s">
        <v>323</v>
      </c>
      <c r="CJ54" s="8"/>
    </row>
    <row r="55" spans="1:88" ht="13.5" customHeight="1" x14ac:dyDescent="0.25">
      <c r="A55" s="56" t="s">
        <v>115</v>
      </c>
      <c r="B55" s="56"/>
      <c r="C55" s="56"/>
      <c r="D55" s="56"/>
      <c r="E55" s="56"/>
      <c r="F55" s="56"/>
      <c r="G55" s="56"/>
      <c r="H55" s="56"/>
      <c r="I55" s="56"/>
      <c r="J55" s="57"/>
      <c r="K55" s="57"/>
      <c r="L55" s="57"/>
      <c r="M55" s="57"/>
      <c r="N55" s="57"/>
      <c r="O55" s="57"/>
      <c r="P55" s="1"/>
      <c r="Q55" s="55">
        <f>Berechnungen!F82</f>
        <v>0</v>
      </c>
      <c r="R55" s="55"/>
      <c r="S55" s="1"/>
      <c r="T55" s="97" t="s">
        <v>467</v>
      </c>
      <c r="U55" s="97"/>
      <c r="V55" s="97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CI55" s="8" t="s">
        <v>340</v>
      </c>
      <c r="CJ55" s="8"/>
    </row>
    <row r="56" spans="1:88" ht="13.5" x14ac:dyDescent="0.25">
      <c r="A56" s="56" t="s">
        <v>115</v>
      </c>
      <c r="B56" s="56"/>
      <c r="C56" s="56"/>
      <c r="D56" s="56"/>
      <c r="E56" s="56"/>
      <c r="F56" s="56"/>
      <c r="G56" s="56"/>
      <c r="H56" s="56"/>
      <c r="I56" s="56"/>
      <c r="J56" s="57"/>
      <c r="K56" s="57"/>
      <c r="L56" s="57"/>
      <c r="M56" s="57"/>
      <c r="N56" s="57"/>
      <c r="O56" s="57"/>
      <c r="P56" s="1"/>
      <c r="Q56" s="55">
        <f>Berechnungen!F83</f>
        <v>0</v>
      </c>
      <c r="R56" s="55"/>
      <c r="S56" s="1"/>
      <c r="T56" s="97" t="s">
        <v>467</v>
      </c>
      <c r="U56" s="97"/>
      <c r="V56" s="97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CI56" s="8" t="s">
        <v>370</v>
      </c>
      <c r="CJ56" s="8"/>
    </row>
    <row r="57" spans="1:88" ht="13.5" x14ac:dyDescent="0.25">
      <c r="Q57" s="101">
        <f>SUM(Q11:R56)</f>
        <v>0</v>
      </c>
      <c r="R57" s="101"/>
      <c r="AJ57" s="1"/>
      <c r="AK57" s="1"/>
      <c r="CI57" s="8" t="s">
        <v>364</v>
      </c>
      <c r="CJ57" s="8"/>
    </row>
    <row r="58" spans="1:88" x14ac:dyDescent="0.2">
      <c r="CI58" s="8" t="s">
        <v>200</v>
      </c>
      <c r="CJ58" s="8"/>
    </row>
    <row r="59" spans="1:88" x14ac:dyDescent="0.2">
      <c r="CI59" s="8" t="s">
        <v>270</v>
      </c>
      <c r="CJ59" s="8"/>
    </row>
    <row r="60" spans="1:88" x14ac:dyDescent="0.2">
      <c r="CI60" s="8" t="s">
        <v>201</v>
      </c>
      <c r="CJ60" s="8"/>
    </row>
    <row r="61" spans="1:88" x14ac:dyDescent="0.2">
      <c r="CI61" s="8" t="s">
        <v>271</v>
      </c>
      <c r="CJ61" s="8"/>
    </row>
    <row r="62" spans="1:88" x14ac:dyDescent="0.2">
      <c r="CI62" s="8" t="s">
        <v>341</v>
      </c>
      <c r="CJ62" s="8"/>
    </row>
    <row r="63" spans="1:88" x14ac:dyDescent="0.2">
      <c r="CI63" s="8" t="s">
        <v>342</v>
      </c>
      <c r="CJ63" s="8"/>
    </row>
    <row r="64" spans="1:88" x14ac:dyDescent="0.2">
      <c r="CI64" s="8" t="s">
        <v>353</v>
      </c>
      <c r="CJ64" s="8"/>
    </row>
    <row r="65" spans="87:88" x14ac:dyDescent="0.2">
      <c r="CI65" s="8" t="s">
        <v>296</v>
      </c>
      <c r="CJ65" s="8"/>
    </row>
    <row r="66" spans="87:88" x14ac:dyDescent="0.2">
      <c r="CI66" s="8" t="s">
        <v>297</v>
      </c>
      <c r="CJ66" s="8"/>
    </row>
    <row r="67" spans="87:88" x14ac:dyDescent="0.2">
      <c r="CI67" s="8" t="s">
        <v>324</v>
      </c>
      <c r="CJ67" s="8"/>
    </row>
    <row r="68" spans="87:88" x14ac:dyDescent="0.2">
      <c r="CI68" s="8" t="s">
        <v>298</v>
      </c>
      <c r="CJ68" s="8"/>
    </row>
    <row r="69" spans="87:88" x14ac:dyDescent="0.2">
      <c r="CI69" s="8" t="s">
        <v>299</v>
      </c>
      <c r="CJ69" s="8"/>
    </row>
    <row r="70" spans="87:88" x14ac:dyDescent="0.2">
      <c r="CI70" s="8" t="s">
        <v>300</v>
      </c>
      <c r="CJ70" s="8"/>
    </row>
    <row r="71" spans="87:88" x14ac:dyDescent="0.2">
      <c r="CI71" s="8" t="s">
        <v>202</v>
      </c>
      <c r="CJ71" s="8"/>
    </row>
    <row r="72" spans="87:88" x14ac:dyDescent="0.2">
      <c r="CI72" s="8" t="s">
        <v>203</v>
      </c>
      <c r="CJ72" s="8"/>
    </row>
    <row r="73" spans="87:88" x14ac:dyDescent="0.2">
      <c r="CI73" s="8" t="s">
        <v>204</v>
      </c>
      <c r="CJ73" s="8"/>
    </row>
    <row r="74" spans="87:88" x14ac:dyDescent="0.2">
      <c r="CI74" s="8" t="s">
        <v>205</v>
      </c>
      <c r="CJ74" s="8"/>
    </row>
    <row r="75" spans="87:88" x14ac:dyDescent="0.2">
      <c r="CI75" s="8" t="s">
        <v>354</v>
      </c>
      <c r="CJ75" s="8"/>
    </row>
    <row r="76" spans="87:88" x14ac:dyDescent="0.2">
      <c r="CI76" s="8" t="s">
        <v>355</v>
      </c>
      <c r="CJ76" s="8"/>
    </row>
    <row r="77" spans="87:88" x14ac:dyDescent="0.2">
      <c r="CI77" s="8" t="s">
        <v>325</v>
      </c>
      <c r="CJ77" s="8"/>
    </row>
    <row r="78" spans="87:88" x14ac:dyDescent="0.2">
      <c r="CI78" s="8" t="s">
        <v>563</v>
      </c>
      <c r="CJ78" s="8"/>
    </row>
    <row r="79" spans="87:88" x14ac:dyDescent="0.2">
      <c r="CI79" s="8" t="s">
        <v>206</v>
      </c>
      <c r="CJ79" s="8"/>
    </row>
    <row r="80" spans="87:88" x14ac:dyDescent="0.2">
      <c r="CI80" s="8" t="s">
        <v>272</v>
      </c>
      <c r="CJ80" s="8"/>
    </row>
    <row r="81" spans="87:88" x14ac:dyDescent="0.2">
      <c r="CI81" s="8" t="s">
        <v>207</v>
      </c>
      <c r="CJ81" s="8"/>
    </row>
    <row r="82" spans="87:88" x14ac:dyDescent="0.2">
      <c r="CI82" s="8" t="s">
        <v>273</v>
      </c>
      <c r="CJ82" s="8"/>
    </row>
    <row r="83" spans="87:88" x14ac:dyDescent="0.2">
      <c r="CI83" s="8" t="s">
        <v>208</v>
      </c>
      <c r="CJ83" s="8"/>
    </row>
    <row r="84" spans="87:88" x14ac:dyDescent="0.2">
      <c r="CI84" s="8" t="s">
        <v>209</v>
      </c>
      <c r="CJ84" s="8"/>
    </row>
    <row r="85" spans="87:88" x14ac:dyDescent="0.2">
      <c r="CI85" s="8" t="s">
        <v>210</v>
      </c>
      <c r="CJ85" s="8"/>
    </row>
    <row r="86" spans="87:88" x14ac:dyDescent="0.2">
      <c r="CI86" s="8" t="s">
        <v>211</v>
      </c>
      <c r="CJ86" s="8"/>
    </row>
    <row r="87" spans="87:88" x14ac:dyDescent="0.2">
      <c r="CI87" s="8" t="s">
        <v>212</v>
      </c>
      <c r="CJ87" s="8"/>
    </row>
    <row r="88" spans="87:88" x14ac:dyDescent="0.2">
      <c r="CI88" s="8" t="s">
        <v>213</v>
      </c>
      <c r="CJ88" s="8"/>
    </row>
    <row r="89" spans="87:88" x14ac:dyDescent="0.2">
      <c r="CI89" s="8" t="s">
        <v>214</v>
      </c>
      <c r="CJ89" s="8"/>
    </row>
    <row r="90" spans="87:88" x14ac:dyDescent="0.2">
      <c r="CI90" s="8" t="s">
        <v>377</v>
      </c>
      <c r="CJ90" s="8"/>
    </row>
    <row r="91" spans="87:88" x14ac:dyDescent="0.2">
      <c r="CI91" s="8" t="s">
        <v>301</v>
      </c>
      <c r="CJ91" s="8"/>
    </row>
    <row r="92" spans="87:88" x14ac:dyDescent="0.2">
      <c r="CI92" s="8" t="s">
        <v>378</v>
      </c>
      <c r="CJ92" s="8"/>
    </row>
    <row r="93" spans="87:88" x14ac:dyDescent="0.2">
      <c r="CI93" s="8" t="s">
        <v>115</v>
      </c>
      <c r="CJ93" s="8"/>
    </row>
    <row r="94" spans="87:88" x14ac:dyDescent="0.2">
      <c r="CI94" s="8" t="s">
        <v>302</v>
      </c>
      <c r="CJ94" s="8"/>
    </row>
    <row r="95" spans="87:88" x14ac:dyDescent="0.2">
      <c r="CI95" s="8" t="s">
        <v>344</v>
      </c>
      <c r="CJ95" s="8"/>
    </row>
    <row r="96" spans="87:88" x14ac:dyDescent="0.2">
      <c r="CI96" s="8" t="s">
        <v>326</v>
      </c>
      <c r="CJ96" s="8"/>
    </row>
    <row r="97" spans="87:88" x14ac:dyDescent="0.2">
      <c r="CI97" s="8" t="s">
        <v>327</v>
      </c>
      <c r="CJ97" s="8"/>
    </row>
    <row r="98" spans="87:88" x14ac:dyDescent="0.2">
      <c r="CI98" s="8" t="s">
        <v>303</v>
      </c>
      <c r="CJ98" s="8"/>
    </row>
    <row r="99" spans="87:88" x14ac:dyDescent="0.2">
      <c r="CI99" s="8" t="s">
        <v>304</v>
      </c>
      <c r="CJ99" s="8"/>
    </row>
    <row r="100" spans="87:88" x14ac:dyDescent="0.2">
      <c r="CI100" s="8" t="s">
        <v>305</v>
      </c>
      <c r="CJ100" s="8"/>
    </row>
    <row r="101" spans="87:88" x14ac:dyDescent="0.2">
      <c r="CI101" s="8" t="s">
        <v>306</v>
      </c>
      <c r="CJ101" s="8"/>
    </row>
    <row r="102" spans="87:88" x14ac:dyDescent="0.2">
      <c r="CI102" s="8" t="s">
        <v>356</v>
      </c>
      <c r="CJ102" s="8"/>
    </row>
    <row r="103" spans="87:88" x14ac:dyDescent="0.2">
      <c r="CI103" s="8" t="s">
        <v>215</v>
      </c>
      <c r="CJ103" s="8"/>
    </row>
    <row r="104" spans="87:88" x14ac:dyDescent="0.2">
      <c r="CI104" s="8" t="s">
        <v>274</v>
      </c>
      <c r="CJ104" s="8"/>
    </row>
    <row r="105" spans="87:88" x14ac:dyDescent="0.2">
      <c r="CI105" s="8" t="s">
        <v>216</v>
      </c>
      <c r="CJ105" s="8"/>
    </row>
    <row r="106" spans="87:88" x14ac:dyDescent="0.2">
      <c r="CI106" s="8" t="s">
        <v>345</v>
      </c>
      <c r="CJ106" s="8"/>
    </row>
    <row r="107" spans="87:88" x14ac:dyDescent="0.2">
      <c r="CI107" s="8" t="s">
        <v>307</v>
      </c>
      <c r="CJ107" s="8"/>
    </row>
    <row r="108" spans="87:88" x14ac:dyDescent="0.2">
      <c r="CI108" s="8" t="s">
        <v>308</v>
      </c>
      <c r="CJ108" s="8"/>
    </row>
    <row r="109" spans="87:88" x14ac:dyDescent="0.2">
      <c r="CI109" s="8" t="s">
        <v>379</v>
      </c>
      <c r="CJ109" s="8"/>
    </row>
    <row r="110" spans="87:88" x14ac:dyDescent="0.2">
      <c r="CI110" s="8" t="s">
        <v>380</v>
      </c>
      <c r="CJ110" s="8"/>
    </row>
    <row r="111" spans="87:88" x14ac:dyDescent="0.2">
      <c r="CI111" s="8" t="s">
        <v>381</v>
      </c>
      <c r="CJ111" s="8"/>
    </row>
    <row r="112" spans="87:88" x14ac:dyDescent="0.2">
      <c r="CI112" s="8" t="s">
        <v>382</v>
      </c>
      <c r="CJ112" s="8"/>
    </row>
    <row r="113" spans="87:88" x14ac:dyDescent="0.2">
      <c r="CI113" s="8" t="s">
        <v>383</v>
      </c>
      <c r="CJ113" s="8"/>
    </row>
    <row r="114" spans="87:88" x14ac:dyDescent="0.2">
      <c r="CI114" s="8" t="s">
        <v>328</v>
      </c>
      <c r="CJ114" s="8"/>
    </row>
    <row r="115" spans="87:88" x14ac:dyDescent="0.2">
      <c r="CI115" s="8" t="s">
        <v>309</v>
      </c>
      <c r="CJ115" s="8"/>
    </row>
    <row r="116" spans="87:88" x14ac:dyDescent="0.2">
      <c r="CI116" s="8" t="s">
        <v>310</v>
      </c>
      <c r="CJ116" s="8"/>
    </row>
    <row r="117" spans="87:88" x14ac:dyDescent="0.2">
      <c r="CI117" s="8" t="s">
        <v>311</v>
      </c>
      <c r="CJ117" s="8"/>
    </row>
    <row r="118" spans="87:88" x14ac:dyDescent="0.2">
      <c r="CI118" s="8" t="s">
        <v>275</v>
      </c>
      <c r="CJ118" s="8"/>
    </row>
    <row r="119" spans="87:88" x14ac:dyDescent="0.2">
      <c r="CI119" s="8" t="s">
        <v>217</v>
      </c>
      <c r="CJ119" s="8"/>
    </row>
    <row r="120" spans="87:88" x14ac:dyDescent="0.2">
      <c r="CI120" s="8" t="s">
        <v>357</v>
      </c>
      <c r="CJ120" s="8"/>
    </row>
    <row r="121" spans="87:88" x14ac:dyDescent="0.2">
      <c r="CI121" s="8" t="s">
        <v>358</v>
      </c>
      <c r="CJ121" s="8"/>
    </row>
    <row r="122" spans="87:88" x14ac:dyDescent="0.2">
      <c r="CI122" s="8" t="s">
        <v>384</v>
      </c>
      <c r="CJ122" s="8"/>
    </row>
    <row r="123" spans="87:88" x14ac:dyDescent="0.2">
      <c r="CI123" s="8" t="s">
        <v>385</v>
      </c>
      <c r="CJ123" s="8"/>
    </row>
    <row r="124" spans="87:88" x14ac:dyDescent="0.2">
      <c r="CI124" s="8" t="s">
        <v>321</v>
      </c>
      <c r="CJ124" s="8"/>
    </row>
    <row r="125" spans="87:88" x14ac:dyDescent="0.2">
      <c r="CI125" s="8" t="s">
        <v>276</v>
      </c>
      <c r="CJ125" s="8"/>
    </row>
    <row r="126" spans="87:88" x14ac:dyDescent="0.2">
      <c r="CI126" s="8" t="s">
        <v>277</v>
      </c>
      <c r="CJ126" s="8"/>
    </row>
    <row r="127" spans="87:88" x14ac:dyDescent="0.2">
      <c r="CI127" s="8" t="s">
        <v>218</v>
      </c>
      <c r="CJ127" s="8"/>
    </row>
    <row r="128" spans="87:88" x14ac:dyDescent="0.2">
      <c r="CI128" s="8" t="s">
        <v>219</v>
      </c>
      <c r="CJ128" s="8"/>
    </row>
    <row r="129" spans="87:88" x14ac:dyDescent="0.2">
      <c r="CI129" s="8" t="s">
        <v>220</v>
      </c>
      <c r="CJ129" s="8"/>
    </row>
    <row r="130" spans="87:88" x14ac:dyDescent="0.2">
      <c r="CI130" s="8" t="s">
        <v>221</v>
      </c>
      <c r="CJ130" s="8"/>
    </row>
    <row r="131" spans="87:88" x14ac:dyDescent="0.2">
      <c r="CI131" s="8" t="s">
        <v>222</v>
      </c>
      <c r="CJ131" s="8"/>
    </row>
    <row r="132" spans="87:88" x14ac:dyDescent="0.2">
      <c r="CI132" s="8" t="s">
        <v>223</v>
      </c>
      <c r="CJ132" s="8"/>
    </row>
    <row r="133" spans="87:88" x14ac:dyDescent="0.2">
      <c r="CI133" s="8" t="s">
        <v>224</v>
      </c>
      <c r="CJ133" s="8"/>
    </row>
    <row r="134" spans="87:88" x14ac:dyDescent="0.2">
      <c r="CI134" s="8" t="s">
        <v>225</v>
      </c>
      <c r="CJ134" s="8"/>
    </row>
    <row r="135" spans="87:88" x14ac:dyDescent="0.2">
      <c r="CI135" s="8" t="s">
        <v>565</v>
      </c>
      <c r="CJ135" s="8"/>
    </row>
    <row r="136" spans="87:88" x14ac:dyDescent="0.2">
      <c r="CI136" s="8" t="s">
        <v>312</v>
      </c>
      <c r="CJ136" s="8"/>
    </row>
    <row r="137" spans="87:88" x14ac:dyDescent="0.2">
      <c r="CI137" s="8" t="s">
        <v>371</v>
      </c>
      <c r="CJ137" s="8"/>
    </row>
    <row r="138" spans="87:88" x14ac:dyDescent="0.2">
      <c r="CI138" s="8" t="s">
        <v>372</v>
      </c>
      <c r="CJ138" s="8"/>
    </row>
    <row r="139" spans="87:88" x14ac:dyDescent="0.2">
      <c r="CI139" s="8" t="s">
        <v>373</v>
      </c>
      <c r="CJ139" s="8"/>
    </row>
    <row r="140" spans="87:88" x14ac:dyDescent="0.2">
      <c r="CI140" s="8" t="s">
        <v>313</v>
      </c>
      <c r="CJ140" s="8"/>
    </row>
    <row r="141" spans="87:88" x14ac:dyDescent="0.2">
      <c r="CI141" s="8" t="s">
        <v>365</v>
      </c>
      <c r="CJ141" s="8"/>
    </row>
    <row r="142" spans="87:88" x14ac:dyDescent="0.2">
      <c r="CI142" s="8" t="s">
        <v>447</v>
      </c>
      <c r="CJ142" s="8"/>
    </row>
    <row r="143" spans="87:88" x14ac:dyDescent="0.2">
      <c r="CI143" s="32" t="s">
        <v>386</v>
      </c>
      <c r="CJ143" s="8"/>
    </row>
    <row r="144" spans="87:88" x14ac:dyDescent="0.2">
      <c r="CI144" s="8" t="s">
        <v>387</v>
      </c>
      <c r="CJ144" s="8"/>
    </row>
    <row r="145" spans="87:88" x14ac:dyDescent="0.2">
      <c r="CI145" s="8" t="s">
        <v>278</v>
      </c>
      <c r="CJ145" s="8"/>
    </row>
    <row r="146" spans="87:88" x14ac:dyDescent="0.2">
      <c r="CI146" s="8" t="s">
        <v>226</v>
      </c>
      <c r="CJ146" s="8"/>
    </row>
    <row r="147" spans="87:88" x14ac:dyDescent="0.2">
      <c r="CI147" s="8" t="s">
        <v>366</v>
      </c>
      <c r="CJ147" s="8"/>
    </row>
    <row r="148" spans="87:88" x14ac:dyDescent="0.2">
      <c r="CI148" s="8" t="s">
        <v>359</v>
      </c>
      <c r="CJ148" s="8"/>
    </row>
    <row r="149" spans="87:88" x14ac:dyDescent="0.2">
      <c r="CI149" s="8" t="s">
        <v>329</v>
      </c>
      <c r="CJ149" s="8"/>
    </row>
    <row r="150" spans="87:88" x14ac:dyDescent="0.2">
      <c r="CI150" s="8" t="s">
        <v>374</v>
      </c>
      <c r="CJ150" s="8"/>
    </row>
    <row r="151" spans="87:88" x14ac:dyDescent="0.2">
      <c r="CI151" s="8" t="s">
        <v>314</v>
      </c>
      <c r="CJ151" s="8"/>
    </row>
    <row r="152" spans="87:88" x14ac:dyDescent="0.2">
      <c r="CI152" s="8" t="s">
        <v>568</v>
      </c>
      <c r="CJ152" s="8"/>
    </row>
    <row r="153" spans="87:88" x14ac:dyDescent="0.2">
      <c r="CI153" s="8" t="s">
        <v>330</v>
      </c>
      <c r="CJ153" s="8"/>
    </row>
    <row r="154" spans="87:88" x14ac:dyDescent="0.2">
      <c r="CI154" s="8" t="s">
        <v>375</v>
      </c>
      <c r="CJ154" s="8"/>
    </row>
    <row r="155" spans="87:88" x14ac:dyDescent="0.2">
      <c r="CI155" s="8" t="s">
        <v>448</v>
      </c>
      <c r="CJ155" s="8"/>
    </row>
    <row r="156" spans="87:88" x14ac:dyDescent="0.2">
      <c r="CI156" s="32" t="s">
        <v>449</v>
      </c>
      <c r="CJ156" s="8"/>
    </row>
    <row r="157" spans="87:88" x14ac:dyDescent="0.2">
      <c r="CI157" s="32" t="s">
        <v>227</v>
      </c>
      <c r="CJ157" s="8"/>
    </row>
    <row r="158" spans="87:88" x14ac:dyDescent="0.2">
      <c r="CI158" s="8" t="s">
        <v>228</v>
      </c>
      <c r="CJ158" s="8"/>
    </row>
    <row r="159" spans="87:88" x14ac:dyDescent="0.2">
      <c r="CI159" s="8" t="s">
        <v>229</v>
      </c>
      <c r="CJ159" s="8"/>
    </row>
    <row r="160" spans="87:88" x14ac:dyDescent="0.2">
      <c r="CI160" s="8" t="s">
        <v>279</v>
      </c>
      <c r="CJ160" s="8"/>
    </row>
    <row r="161" spans="87:88" x14ac:dyDescent="0.2">
      <c r="CI161" s="8" t="s">
        <v>230</v>
      </c>
      <c r="CJ161" s="8"/>
    </row>
    <row r="162" spans="87:88" x14ac:dyDescent="0.2">
      <c r="CI162" s="8" t="s">
        <v>231</v>
      </c>
      <c r="CJ162" s="8"/>
    </row>
    <row r="163" spans="87:88" x14ac:dyDescent="0.2">
      <c r="CI163" s="8" t="s">
        <v>232</v>
      </c>
      <c r="CJ163" s="8"/>
    </row>
    <row r="164" spans="87:88" x14ac:dyDescent="0.2">
      <c r="CI164" s="8" t="s">
        <v>233</v>
      </c>
      <c r="CJ164" s="8"/>
    </row>
    <row r="165" spans="87:88" x14ac:dyDescent="0.2">
      <c r="CI165" s="8" t="s">
        <v>234</v>
      </c>
      <c r="CJ165" s="8"/>
    </row>
    <row r="166" spans="87:88" x14ac:dyDescent="0.2">
      <c r="CI166" s="8" t="s">
        <v>235</v>
      </c>
      <c r="CJ166" s="8"/>
    </row>
    <row r="167" spans="87:88" x14ac:dyDescent="0.2">
      <c r="CI167" s="8" t="s">
        <v>236</v>
      </c>
      <c r="CJ167" s="8"/>
    </row>
    <row r="168" spans="87:88" x14ac:dyDescent="0.2">
      <c r="CI168" s="8" t="s">
        <v>237</v>
      </c>
      <c r="CJ168" s="8"/>
    </row>
    <row r="169" spans="87:88" x14ac:dyDescent="0.2">
      <c r="CI169" s="8" t="s">
        <v>238</v>
      </c>
      <c r="CJ169" s="8"/>
    </row>
    <row r="170" spans="87:88" x14ac:dyDescent="0.2">
      <c r="CI170" s="8" t="s">
        <v>367</v>
      </c>
      <c r="CJ170" s="8"/>
    </row>
    <row r="171" spans="87:88" x14ac:dyDescent="0.2">
      <c r="CI171" s="8" t="s">
        <v>360</v>
      </c>
      <c r="CJ171" s="8"/>
    </row>
    <row r="172" spans="87:88" x14ac:dyDescent="0.2">
      <c r="CI172" s="8" t="s">
        <v>376</v>
      </c>
      <c r="CJ172" s="8"/>
    </row>
    <row r="173" spans="87:88" x14ac:dyDescent="0.2">
      <c r="CI173" s="8" t="s">
        <v>280</v>
      </c>
      <c r="CJ173" s="8"/>
    </row>
    <row r="174" spans="87:88" x14ac:dyDescent="0.2">
      <c r="CI174" s="8" t="s">
        <v>281</v>
      </c>
      <c r="CJ174" s="8"/>
    </row>
    <row r="175" spans="87:88" x14ac:dyDescent="0.2">
      <c r="CI175" s="8" t="s">
        <v>239</v>
      </c>
      <c r="CJ175" s="8"/>
    </row>
    <row r="176" spans="87:88" x14ac:dyDescent="0.2">
      <c r="CI176" s="8" t="s">
        <v>282</v>
      </c>
      <c r="CJ176" s="8"/>
    </row>
    <row r="177" spans="87:88" x14ac:dyDescent="0.2">
      <c r="CI177" s="8" t="s">
        <v>315</v>
      </c>
      <c r="CJ177" s="8"/>
    </row>
    <row r="178" spans="87:88" x14ac:dyDescent="0.2">
      <c r="CI178" s="8" t="s">
        <v>368</v>
      </c>
      <c r="CJ178" s="8"/>
    </row>
    <row r="179" spans="87:88" x14ac:dyDescent="0.2">
      <c r="CI179" s="8" t="s">
        <v>240</v>
      </c>
      <c r="CJ179" s="8"/>
    </row>
    <row r="180" spans="87:88" x14ac:dyDescent="0.2">
      <c r="CI180" s="8" t="s">
        <v>241</v>
      </c>
      <c r="CJ180" s="8"/>
    </row>
    <row r="181" spans="87:88" x14ac:dyDescent="0.2">
      <c r="CI181" s="8" t="s">
        <v>242</v>
      </c>
      <c r="CJ181" s="8"/>
    </row>
    <row r="182" spans="87:88" x14ac:dyDescent="0.2">
      <c r="CI182" s="8" t="s">
        <v>243</v>
      </c>
      <c r="CJ182" s="8"/>
    </row>
    <row r="183" spans="87:88" x14ac:dyDescent="0.2">
      <c r="CI183" s="8" t="s">
        <v>244</v>
      </c>
      <c r="CJ183" s="8"/>
    </row>
    <row r="184" spans="87:88" x14ac:dyDescent="0.2">
      <c r="CI184" s="8" t="s">
        <v>245</v>
      </c>
      <c r="CJ184" s="8"/>
    </row>
    <row r="185" spans="87:88" x14ac:dyDescent="0.2">
      <c r="CI185" s="8" t="s">
        <v>246</v>
      </c>
      <c r="CJ185" s="8"/>
    </row>
    <row r="186" spans="87:88" x14ac:dyDescent="0.2">
      <c r="CI186" s="8" t="s">
        <v>247</v>
      </c>
      <c r="CJ186" s="8"/>
    </row>
    <row r="187" spans="87:88" x14ac:dyDescent="0.2">
      <c r="CI187" s="8" t="s">
        <v>248</v>
      </c>
      <c r="CJ187" s="8"/>
    </row>
    <row r="188" spans="87:88" x14ac:dyDescent="0.2">
      <c r="CI188" s="8" t="s">
        <v>346</v>
      </c>
      <c r="CJ188" s="8"/>
    </row>
    <row r="189" spans="87:88" x14ac:dyDescent="0.2">
      <c r="CI189" s="8" t="s">
        <v>283</v>
      </c>
      <c r="CJ189" s="8"/>
    </row>
    <row r="190" spans="87:88" x14ac:dyDescent="0.2">
      <c r="CI190" s="8" t="s">
        <v>249</v>
      </c>
      <c r="CJ190" s="8"/>
    </row>
    <row r="191" spans="87:88" x14ac:dyDescent="0.2">
      <c r="CI191" s="8" t="s">
        <v>388</v>
      </c>
      <c r="CJ191" s="8"/>
    </row>
    <row r="192" spans="87:88" x14ac:dyDescent="0.2">
      <c r="CI192" s="8" t="s">
        <v>284</v>
      </c>
      <c r="CJ192" s="8"/>
    </row>
    <row r="193" spans="87:88" x14ac:dyDescent="0.2">
      <c r="CI193" s="8" t="s">
        <v>250</v>
      </c>
      <c r="CJ193" s="8"/>
    </row>
    <row r="194" spans="87:88" x14ac:dyDescent="0.2">
      <c r="CI194" s="8" t="s">
        <v>285</v>
      </c>
      <c r="CJ194" s="8"/>
    </row>
    <row r="195" spans="87:88" x14ac:dyDescent="0.2">
      <c r="CI195" s="8" t="s">
        <v>286</v>
      </c>
      <c r="CJ195" s="8"/>
    </row>
    <row r="196" spans="87:88" x14ac:dyDescent="0.2">
      <c r="CI196" s="8" t="s">
        <v>287</v>
      </c>
      <c r="CJ196" s="8"/>
    </row>
    <row r="197" spans="87:88" x14ac:dyDescent="0.2">
      <c r="CI197" s="8" t="s">
        <v>251</v>
      </c>
      <c r="CJ197" s="8"/>
    </row>
    <row r="198" spans="87:88" x14ac:dyDescent="0.2">
      <c r="CI198" s="8" t="s">
        <v>331</v>
      </c>
      <c r="CJ198" s="8"/>
    </row>
    <row r="199" spans="87:88" x14ac:dyDescent="0.2">
      <c r="CI199" s="8" t="s">
        <v>332</v>
      </c>
      <c r="CJ199" s="8"/>
    </row>
    <row r="200" spans="87:88" x14ac:dyDescent="0.2">
      <c r="CI200" s="8" t="s">
        <v>389</v>
      </c>
      <c r="CJ200" s="8"/>
    </row>
    <row r="201" spans="87:88" x14ac:dyDescent="0.2">
      <c r="CI201" s="8" t="s">
        <v>316</v>
      </c>
      <c r="CJ201" s="8"/>
    </row>
    <row r="202" spans="87:88" x14ac:dyDescent="0.2">
      <c r="CI202" s="8" t="s">
        <v>446</v>
      </c>
      <c r="CJ202" s="8"/>
    </row>
    <row r="203" spans="87:88" x14ac:dyDescent="0.2">
      <c r="CI203" s="8" t="s">
        <v>369</v>
      </c>
      <c r="CJ203" s="8"/>
    </row>
    <row r="204" spans="87:88" x14ac:dyDescent="0.2">
      <c r="CI204" s="8" t="s">
        <v>252</v>
      </c>
      <c r="CJ204" s="8"/>
    </row>
    <row r="205" spans="87:88" x14ac:dyDescent="0.2">
      <c r="CI205" s="8" t="s">
        <v>253</v>
      </c>
      <c r="CJ205" s="8"/>
    </row>
    <row r="206" spans="87:88" x14ac:dyDescent="0.2">
      <c r="CI206" s="8" t="s">
        <v>254</v>
      </c>
      <c r="CJ206" s="8"/>
    </row>
    <row r="207" spans="87:88" x14ac:dyDescent="0.2">
      <c r="CI207" s="8" t="s">
        <v>255</v>
      </c>
      <c r="CJ207" s="8"/>
    </row>
    <row r="208" spans="87:88" x14ac:dyDescent="0.2">
      <c r="CI208" s="8" t="s">
        <v>256</v>
      </c>
      <c r="CJ208" s="8"/>
    </row>
    <row r="209" spans="87:88" x14ac:dyDescent="0.2">
      <c r="CI209" s="8" t="s">
        <v>257</v>
      </c>
      <c r="CJ209" s="8"/>
    </row>
    <row r="210" spans="87:88" x14ac:dyDescent="0.2">
      <c r="CI210" s="8" t="s">
        <v>258</v>
      </c>
      <c r="CJ210" s="8"/>
    </row>
    <row r="211" spans="87:88" x14ac:dyDescent="0.2">
      <c r="CI211" s="8" t="s">
        <v>573</v>
      </c>
      <c r="CJ211" s="8"/>
    </row>
    <row r="212" spans="87:88" x14ac:dyDescent="0.2">
      <c r="CI212" s="8" t="s">
        <v>318</v>
      </c>
      <c r="CJ212" s="8"/>
    </row>
    <row r="213" spans="87:88" x14ac:dyDescent="0.2">
      <c r="CI213" s="8" t="s">
        <v>347</v>
      </c>
      <c r="CJ213" s="8"/>
    </row>
    <row r="214" spans="87:88" x14ac:dyDescent="0.2">
      <c r="CI214" s="8" t="s">
        <v>348</v>
      </c>
      <c r="CJ214" s="8"/>
    </row>
    <row r="215" spans="87:88" x14ac:dyDescent="0.2">
      <c r="CI215" s="8" t="s">
        <v>259</v>
      </c>
      <c r="CJ215" s="8"/>
    </row>
    <row r="216" spans="87:88" x14ac:dyDescent="0.2">
      <c r="CI216" s="8" t="s">
        <v>260</v>
      </c>
      <c r="CJ216" s="8"/>
    </row>
    <row r="217" spans="87:88" x14ac:dyDescent="0.2">
      <c r="CI217" s="8" t="s">
        <v>574</v>
      </c>
      <c r="CJ217" s="8"/>
    </row>
    <row r="218" spans="87:88" x14ac:dyDescent="0.2">
      <c r="CI218" s="8" t="s">
        <v>575</v>
      </c>
      <c r="CJ218" s="8"/>
    </row>
    <row r="219" spans="87:88" x14ac:dyDescent="0.2">
      <c r="CI219" s="8" t="s">
        <v>576</v>
      </c>
      <c r="CJ219" s="8"/>
    </row>
    <row r="220" spans="87:88" x14ac:dyDescent="0.2">
      <c r="CI220" s="8" t="s">
        <v>319</v>
      </c>
      <c r="CJ220" s="8"/>
    </row>
    <row r="221" spans="87:88" x14ac:dyDescent="0.2">
      <c r="CI221" s="8" t="s">
        <v>320</v>
      </c>
      <c r="CJ221" s="8"/>
    </row>
    <row r="222" spans="87:88" x14ac:dyDescent="0.2">
      <c r="CJ222" s="8"/>
    </row>
    <row r="231" spans="87:87" x14ac:dyDescent="0.2">
      <c r="CI231" s="8"/>
    </row>
    <row r="233" spans="87:87" x14ac:dyDescent="0.2">
      <c r="CI233" s="8"/>
    </row>
    <row r="234" spans="87:87" x14ac:dyDescent="0.2">
      <c r="CI234" s="8"/>
    </row>
    <row r="235" spans="87:87" x14ac:dyDescent="0.2">
      <c r="CI235" s="8"/>
    </row>
  </sheetData>
  <mergeCells count="207">
    <mergeCell ref="T35:V35"/>
    <mergeCell ref="T36:V36"/>
    <mergeCell ref="T37:V37"/>
    <mergeCell ref="T30:V30"/>
    <mergeCell ref="T31:V31"/>
    <mergeCell ref="T32:V32"/>
    <mergeCell ref="T33:V33"/>
    <mergeCell ref="Q47:R47"/>
    <mergeCell ref="Q45:R45"/>
    <mergeCell ref="Q43:R43"/>
    <mergeCell ref="T39:V39"/>
    <mergeCell ref="T40:V40"/>
    <mergeCell ref="T41:V41"/>
    <mergeCell ref="T42:V42"/>
    <mergeCell ref="T43:V43"/>
    <mergeCell ref="T44:V44"/>
    <mergeCell ref="T26:V26"/>
    <mergeCell ref="T27:V27"/>
    <mergeCell ref="T28:V28"/>
    <mergeCell ref="T29:V29"/>
    <mergeCell ref="T22:V22"/>
    <mergeCell ref="T23:V23"/>
    <mergeCell ref="T24:V24"/>
    <mergeCell ref="T25:V25"/>
    <mergeCell ref="T34:V34"/>
    <mergeCell ref="A56:O56"/>
    <mergeCell ref="Q56:R56"/>
    <mergeCell ref="X56:AM56"/>
    <mergeCell ref="Q57:R57"/>
    <mergeCell ref="T56:V56"/>
    <mergeCell ref="A54:O54"/>
    <mergeCell ref="Q54:R54"/>
    <mergeCell ref="X54:AM54"/>
    <mergeCell ref="A55:O55"/>
    <mergeCell ref="Q55:R55"/>
    <mergeCell ref="X55:AM55"/>
    <mergeCell ref="T54:V54"/>
    <mergeCell ref="T55:V55"/>
    <mergeCell ref="A52:O52"/>
    <mergeCell ref="Q52:R52"/>
    <mergeCell ref="X52:AM52"/>
    <mergeCell ref="A53:O53"/>
    <mergeCell ref="Q53:R53"/>
    <mergeCell ref="X53:AM53"/>
    <mergeCell ref="T52:V52"/>
    <mergeCell ref="T53:V53"/>
    <mergeCell ref="X47:AM47"/>
    <mergeCell ref="A51:O51"/>
    <mergeCell ref="Q51:R51"/>
    <mergeCell ref="X51:AM51"/>
    <mergeCell ref="T47:V47"/>
    <mergeCell ref="T51:V51"/>
    <mergeCell ref="A48:O48"/>
    <mergeCell ref="Q48:R48"/>
    <mergeCell ref="T48:V48"/>
    <mergeCell ref="A47:O47"/>
    <mergeCell ref="X49:AM49"/>
    <mergeCell ref="A50:O50"/>
    <mergeCell ref="Q50:R50"/>
    <mergeCell ref="T50:V50"/>
    <mergeCell ref="X50:AM50"/>
    <mergeCell ref="A49:O49"/>
    <mergeCell ref="Q49:R49"/>
    <mergeCell ref="T49:V49"/>
    <mergeCell ref="A44:O44"/>
    <mergeCell ref="Q44:R44"/>
    <mergeCell ref="Q40:R40"/>
    <mergeCell ref="A41:O41"/>
    <mergeCell ref="Q41:R41"/>
    <mergeCell ref="Q42:R42"/>
    <mergeCell ref="X45:AM45"/>
    <mergeCell ref="A46:O46"/>
    <mergeCell ref="Q46:R46"/>
    <mergeCell ref="X46:AM46"/>
    <mergeCell ref="T45:V45"/>
    <mergeCell ref="T46:V46"/>
    <mergeCell ref="A45:O45"/>
    <mergeCell ref="A43:O43"/>
    <mergeCell ref="X43:AM43"/>
    <mergeCell ref="X44:AM44"/>
    <mergeCell ref="X48:AM48"/>
    <mergeCell ref="A34:O34"/>
    <mergeCell ref="Q34:R34"/>
    <mergeCell ref="A32:O32"/>
    <mergeCell ref="A37:O37"/>
    <mergeCell ref="Q37:R37"/>
    <mergeCell ref="A38:O38"/>
    <mergeCell ref="Q38:R38"/>
    <mergeCell ref="A35:O35"/>
    <mergeCell ref="Q35:R35"/>
    <mergeCell ref="A36:O36"/>
    <mergeCell ref="Q36:R36"/>
    <mergeCell ref="Q29:R29"/>
    <mergeCell ref="A30:O30"/>
    <mergeCell ref="Q30:R30"/>
    <mergeCell ref="A31:O31"/>
    <mergeCell ref="Q31:R31"/>
    <mergeCell ref="A29:O29"/>
    <mergeCell ref="Q32:R32"/>
    <mergeCell ref="A33:O33"/>
    <mergeCell ref="Q33:R33"/>
    <mergeCell ref="Q26:R26"/>
    <mergeCell ref="A27:O27"/>
    <mergeCell ref="Q27:R27"/>
    <mergeCell ref="A28:O28"/>
    <mergeCell ref="Q28:R28"/>
    <mergeCell ref="Q23:R23"/>
    <mergeCell ref="A24:O24"/>
    <mergeCell ref="Q24:R24"/>
    <mergeCell ref="A25:O25"/>
    <mergeCell ref="Q25:R25"/>
    <mergeCell ref="A26:O26"/>
    <mergeCell ref="X12:AM12"/>
    <mergeCell ref="X13:AM13"/>
    <mergeCell ref="X14:AM14"/>
    <mergeCell ref="A13:O13"/>
    <mergeCell ref="Q13:R13"/>
    <mergeCell ref="A2:AB2"/>
    <mergeCell ref="AD2:AI2"/>
    <mergeCell ref="A3:AB3"/>
    <mergeCell ref="AD3:AI3"/>
    <mergeCell ref="AD5:AI5"/>
    <mergeCell ref="A6:AB6"/>
    <mergeCell ref="AD6:AI6"/>
    <mergeCell ref="AD4:AI4"/>
    <mergeCell ref="A12:O12"/>
    <mergeCell ref="Q12:R12"/>
    <mergeCell ref="T11:V11"/>
    <mergeCell ref="T12:V12"/>
    <mergeCell ref="A11:O11"/>
    <mergeCell ref="Q11:R11"/>
    <mergeCell ref="X11:AM11"/>
    <mergeCell ref="A5:AB5"/>
    <mergeCell ref="A7:AB7"/>
    <mergeCell ref="AD7:AI7"/>
    <mergeCell ref="AD8:AI8"/>
    <mergeCell ref="A14:O14"/>
    <mergeCell ref="Q14:R14"/>
    <mergeCell ref="X15:AM15"/>
    <mergeCell ref="X16:AM16"/>
    <mergeCell ref="T18:V18"/>
    <mergeCell ref="T19:V19"/>
    <mergeCell ref="T20:V20"/>
    <mergeCell ref="T21:V21"/>
    <mergeCell ref="T13:V13"/>
    <mergeCell ref="T14:V14"/>
    <mergeCell ref="T15:V15"/>
    <mergeCell ref="Q20:R20"/>
    <mergeCell ref="A15:O15"/>
    <mergeCell ref="Q15:R15"/>
    <mergeCell ref="A16:O16"/>
    <mergeCell ref="Q16:R16"/>
    <mergeCell ref="X20:AM20"/>
    <mergeCell ref="X21:AM21"/>
    <mergeCell ref="Q19:R19"/>
    <mergeCell ref="T17:V17"/>
    <mergeCell ref="A20:O20"/>
    <mergeCell ref="A21:O21"/>
    <mergeCell ref="Q21:R21"/>
    <mergeCell ref="T16:V16"/>
    <mergeCell ref="X22:AM22"/>
    <mergeCell ref="X23:AM23"/>
    <mergeCell ref="A17:O17"/>
    <mergeCell ref="X17:AM17"/>
    <mergeCell ref="X18:AM18"/>
    <mergeCell ref="X19:AM19"/>
    <mergeCell ref="Q17:R17"/>
    <mergeCell ref="A18:O18"/>
    <mergeCell ref="Q18:R18"/>
    <mergeCell ref="A19:O19"/>
    <mergeCell ref="A23:O23"/>
    <mergeCell ref="A22:O22"/>
    <mergeCell ref="Q22:R22"/>
    <mergeCell ref="A39:O39"/>
    <mergeCell ref="A42:O42"/>
    <mergeCell ref="X39:AM39"/>
    <mergeCell ref="X40:AM40"/>
    <mergeCell ref="X41:AM41"/>
    <mergeCell ref="X42:AM42"/>
    <mergeCell ref="Q39:R39"/>
    <mergeCell ref="A40:O40"/>
    <mergeCell ref="T38:V38"/>
    <mergeCell ref="X28:AM28"/>
    <mergeCell ref="X35:AM35"/>
    <mergeCell ref="X36:AM36"/>
    <mergeCell ref="X37:AM37"/>
    <mergeCell ref="X24:AM24"/>
    <mergeCell ref="X25:AM25"/>
    <mergeCell ref="X38:AM38"/>
    <mergeCell ref="X26:AM26"/>
    <mergeCell ref="X27:AM27"/>
    <mergeCell ref="X33:AM33"/>
    <mergeCell ref="X34:AM34"/>
    <mergeCell ref="X29:AM29"/>
    <mergeCell ref="X30:AM30"/>
    <mergeCell ref="X31:AM31"/>
    <mergeCell ref="X32:AM32"/>
    <mergeCell ref="AK7:AM7"/>
    <mergeCell ref="AK8:AM8"/>
    <mergeCell ref="AK1:AM1"/>
    <mergeCell ref="AK2:AM2"/>
    <mergeCell ref="AK3:AM3"/>
    <mergeCell ref="AK4:AM4"/>
    <mergeCell ref="AK5:AM5"/>
    <mergeCell ref="AK6:AM6"/>
    <mergeCell ref="T10:V10"/>
    <mergeCell ref="A4:AB4"/>
  </mergeCells>
  <phoneticPr fontId="10" type="noConversion"/>
  <conditionalFormatting sqref="A1:XFD49 A231:XFD1048576 A50:CH230 CJ50:XFD230 CI50:CI221">
    <cfRule type="containsText" dxfId="1" priority="1" operator="containsText" text="nix">
      <formula>NOT(ISERROR(SEARCH("nix",A1)))</formula>
    </cfRule>
    <cfRule type="containsText" dxfId="0" priority="2" operator="containsText" text="keinen">
      <formula>NOT(ISERROR(SEARCH("keinen",A1)))</formula>
    </cfRule>
  </conditionalFormatting>
  <dataValidations count="4">
    <dataValidation type="list" allowBlank="1" showInputMessage="1" showErrorMessage="1" sqref="B10:E10 CE2 BR15:CE15 BZ2:CD5">
      <formula1>#REF!</formula1>
    </dataValidation>
    <dataValidation type="list" allowBlank="1" showInputMessage="1" showErrorMessage="1" sqref="T11:V56">
      <formula1>$CE$3:$CE$6</formula1>
    </dataValidation>
    <dataValidation type="list" allowBlank="1" showInputMessage="1" showErrorMessage="1" sqref="X11:AM56 A12:A56 B13:O56">
      <formula1>$CI$4:$CI$231</formula1>
    </dataValidation>
    <dataValidation type="list" allowBlank="1" showInputMessage="1" showErrorMessage="1" sqref="A11:O11">
      <formula1>$CI$4:$CI$221</formula1>
    </dataValidation>
  </dataValidations>
  <pageMargins left="0.59055118110236227" right="0.59055118110236227" top="0.59055118110236227" bottom="0.59055118110236227" header="0.51181102362204722" footer="0.51181102362204722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G3" sqref="G3"/>
    </sheetView>
  </sheetViews>
  <sheetFormatPr baseColWidth="10" defaultRowHeight="12.75" x14ac:dyDescent="0.2"/>
  <cols>
    <col min="1" max="1" width="20.5703125" style="9" bestFit="1" customWidth="1"/>
    <col min="2" max="2" width="10.42578125" style="9" customWidth="1"/>
    <col min="3" max="3" width="15.85546875" style="9" customWidth="1"/>
    <col min="4" max="4" width="35.5703125" style="9" customWidth="1"/>
    <col min="5" max="5" width="9.140625" style="9" bestFit="1" customWidth="1"/>
    <col min="6" max="16384" width="11.42578125" style="9"/>
  </cols>
  <sheetData>
    <row r="1" spans="1:5" ht="31.5" x14ac:dyDescent="0.2">
      <c r="A1" s="104" t="s">
        <v>412</v>
      </c>
      <c r="B1" s="105"/>
      <c r="C1" s="105"/>
      <c r="D1" s="105"/>
      <c r="E1" s="105"/>
    </row>
    <row r="2" spans="1:5" ht="21.75" thickBot="1" x14ac:dyDescent="0.25">
      <c r="A2" s="102" t="str">
        <f>Charakterblatt!I2</f>
        <v>Alrik</v>
      </c>
      <c r="B2" s="103"/>
      <c r="C2" s="103"/>
      <c r="D2" s="103"/>
      <c r="E2" s="103"/>
    </row>
    <row r="3" spans="1:5" ht="51.75" thickBot="1" x14ac:dyDescent="0.25">
      <c r="A3" s="11" t="s">
        <v>289</v>
      </c>
      <c r="B3" s="23" t="s">
        <v>483</v>
      </c>
      <c r="C3" s="23" t="s">
        <v>415</v>
      </c>
      <c r="D3" s="23" t="s">
        <v>414</v>
      </c>
      <c r="E3" s="36" t="s">
        <v>539</v>
      </c>
    </row>
    <row r="4" spans="1:5" x14ac:dyDescent="0.2">
      <c r="A4" s="24"/>
      <c r="B4" s="39"/>
      <c r="C4" s="25"/>
      <c r="D4" s="25"/>
      <c r="E4" s="39"/>
    </row>
    <row r="5" spans="1:5" x14ac:dyDescent="0.2">
      <c r="A5" s="24"/>
      <c r="B5" s="39"/>
      <c r="C5" s="25"/>
      <c r="D5" s="25"/>
      <c r="E5" s="39"/>
    </row>
    <row r="6" spans="1:5" x14ac:dyDescent="0.2">
      <c r="A6" s="24"/>
      <c r="B6" s="39"/>
      <c r="C6" s="25"/>
      <c r="D6" s="25"/>
      <c r="E6" s="39"/>
    </row>
    <row r="7" spans="1:5" x14ac:dyDescent="0.2">
      <c r="A7" s="24"/>
      <c r="B7" s="39"/>
      <c r="C7" s="25"/>
      <c r="D7" s="25"/>
      <c r="E7" s="39"/>
    </row>
    <row r="8" spans="1:5" x14ac:dyDescent="0.2">
      <c r="A8" s="24"/>
      <c r="B8" s="39"/>
      <c r="C8" s="25"/>
      <c r="D8" s="25"/>
      <c r="E8" s="39"/>
    </row>
    <row r="9" spans="1:5" x14ac:dyDescent="0.2">
      <c r="A9" s="24"/>
      <c r="B9" s="39"/>
      <c r="C9" s="25"/>
      <c r="D9" s="25"/>
      <c r="E9" s="39"/>
    </row>
    <row r="10" spans="1:5" x14ac:dyDescent="0.2">
      <c r="A10" s="24"/>
      <c r="B10" s="39"/>
      <c r="C10" s="25"/>
      <c r="D10" s="25"/>
      <c r="E10" s="39"/>
    </row>
    <row r="11" spans="1:5" x14ac:dyDescent="0.2">
      <c r="A11" s="24"/>
      <c r="B11" s="39"/>
      <c r="C11" s="25"/>
      <c r="D11" s="25"/>
      <c r="E11" s="39"/>
    </row>
    <row r="12" spans="1:5" x14ac:dyDescent="0.2">
      <c r="A12" s="24"/>
      <c r="B12" s="39"/>
      <c r="C12" s="25"/>
      <c r="D12" s="25"/>
      <c r="E12" s="39"/>
    </row>
    <row r="13" spans="1:5" x14ac:dyDescent="0.2">
      <c r="A13" s="24"/>
      <c r="B13" s="39"/>
      <c r="C13" s="25"/>
      <c r="D13" s="25"/>
      <c r="E13" s="39"/>
    </row>
    <row r="14" spans="1:5" x14ac:dyDescent="0.2">
      <c r="A14" s="24"/>
      <c r="B14" s="39"/>
      <c r="C14" s="25"/>
      <c r="D14" s="25"/>
      <c r="E14" s="39"/>
    </row>
    <row r="15" spans="1:5" x14ac:dyDescent="0.2">
      <c r="A15" s="24"/>
      <c r="B15" s="39"/>
      <c r="C15" s="25"/>
      <c r="D15" s="25"/>
      <c r="E15" s="39"/>
    </row>
    <row r="16" spans="1:5" x14ac:dyDescent="0.2">
      <c r="A16" s="24"/>
      <c r="B16" s="39"/>
      <c r="C16" s="25"/>
      <c r="D16" s="25"/>
      <c r="E16" s="39"/>
    </row>
    <row r="17" spans="1:5" x14ac:dyDescent="0.2">
      <c r="A17" s="24"/>
      <c r="B17" s="39"/>
      <c r="C17" s="25"/>
      <c r="D17" s="25"/>
      <c r="E17" s="39"/>
    </row>
    <row r="18" spans="1:5" x14ac:dyDescent="0.2">
      <c r="A18" s="24"/>
      <c r="B18" s="39"/>
      <c r="C18" s="25"/>
      <c r="D18" s="25"/>
      <c r="E18" s="39"/>
    </row>
    <row r="19" spans="1:5" x14ac:dyDescent="0.2">
      <c r="A19" s="26"/>
      <c r="B19" s="40"/>
      <c r="C19" s="27"/>
      <c r="D19" s="27"/>
      <c r="E19" s="40"/>
    </row>
    <row r="20" spans="1:5" x14ac:dyDescent="0.2">
      <c r="A20" s="26"/>
      <c r="B20" s="40"/>
      <c r="C20" s="27"/>
      <c r="D20" s="27"/>
      <c r="E20" s="40"/>
    </row>
    <row r="21" spans="1:5" x14ac:dyDescent="0.2">
      <c r="A21" s="26"/>
      <c r="B21" s="40"/>
      <c r="C21" s="27"/>
      <c r="D21" s="27"/>
      <c r="E21" s="40"/>
    </row>
    <row r="22" spans="1:5" x14ac:dyDescent="0.2">
      <c r="A22" s="26"/>
      <c r="B22" s="40"/>
      <c r="C22" s="27"/>
      <c r="D22" s="27"/>
      <c r="E22" s="40"/>
    </row>
    <row r="23" spans="1:5" x14ac:dyDescent="0.2">
      <c r="A23" s="26"/>
      <c r="B23" s="40"/>
      <c r="C23" s="27"/>
      <c r="D23" s="27"/>
      <c r="E23" s="40"/>
    </row>
    <row r="24" spans="1:5" x14ac:dyDescent="0.2">
      <c r="A24" s="26"/>
      <c r="B24" s="40"/>
      <c r="C24" s="27"/>
      <c r="D24" s="27"/>
      <c r="E24" s="40"/>
    </row>
    <row r="25" spans="1:5" x14ac:dyDescent="0.2">
      <c r="A25" s="26"/>
      <c r="B25" s="40"/>
      <c r="C25" s="27"/>
      <c r="D25" s="27"/>
      <c r="E25" s="40"/>
    </row>
    <row r="26" spans="1:5" x14ac:dyDescent="0.2">
      <c r="A26" s="26"/>
      <c r="B26" s="40"/>
      <c r="C26" s="27"/>
      <c r="D26" s="27"/>
      <c r="E26" s="40"/>
    </row>
    <row r="27" spans="1:5" x14ac:dyDescent="0.2">
      <c r="A27" s="26"/>
      <c r="B27" s="40"/>
      <c r="C27" s="27"/>
      <c r="D27" s="27"/>
      <c r="E27" s="40"/>
    </row>
    <row r="28" spans="1:5" ht="13.5" thickBot="1" x14ac:dyDescent="0.25">
      <c r="A28" s="28"/>
      <c r="B28" s="41"/>
      <c r="C28" s="29"/>
      <c r="D28" s="29"/>
      <c r="E28" s="41"/>
    </row>
    <row r="29" spans="1:5" ht="13.5" thickBot="1" x14ac:dyDescent="0.25">
      <c r="A29" s="10" t="s">
        <v>290</v>
      </c>
      <c r="B29" s="12">
        <f>SUM(B4:B28)</f>
        <v>0</v>
      </c>
      <c r="E29" s="12">
        <f>SUM(E4:E28)</f>
        <v>0</v>
      </c>
    </row>
  </sheetData>
  <mergeCells count="2">
    <mergeCell ref="A2:E2"/>
    <mergeCell ref="A1:E1"/>
  </mergeCells>
  <phoneticPr fontId="10" type="noConversion"/>
  <pageMargins left="0.59055118110236227" right="0.59055118110236227" top="0.59055118110236227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3"/>
  <sheetViews>
    <sheetView workbookViewId="0">
      <selection activeCell="F3" sqref="F3"/>
    </sheetView>
  </sheetViews>
  <sheetFormatPr baseColWidth="10" defaultRowHeight="12.75" x14ac:dyDescent="0.2"/>
  <cols>
    <col min="1" max="1" width="21.5703125" customWidth="1"/>
    <col min="2" max="6" width="11.42578125" style="6"/>
    <col min="8" max="8" width="17.7109375" bestFit="1" customWidth="1"/>
    <col min="10" max="10" width="11.42578125" style="6"/>
  </cols>
  <sheetData>
    <row r="2" spans="1:16" x14ac:dyDescent="0.2">
      <c r="A2" s="4" t="s">
        <v>468</v>
      </c>
      <c r="B2" s="6" t="s">
        <v>469</v>
      </c>
      <c r="C2" s="6" t="s">
        <v>470</v>
      </c>
      <c r="D2" s="6" t="s">
        <v>421</v>
      </c>
      <c r="E2" s="6" t="s">
        <v>471</v>
      </c>
      <c r="F2" s="6" t="s">
        <v>25</v>
      </c>
      <c r="H2" s="5" t="s">
        <v>474</v>
      </c>
      <c r="I2" s="5" t="s">
        <v>513</v>
      </c>
      <c r="J2" s="5" t="s">
        <v>507</v>
      </c>
      <c r="K2" s="31" t="s">
        <v>508</v>
      </c>
      <c r="L2" s="6" t="s">
        <v>480</v>
      </c>
      <c r="M2" s="31" t="s">
        <v>510</v>
      </c>
      <c r="N2" s="6" t="s">
        <v>482</v>
      </c>
      <c r="O2" s="31" t="s">
        <v>509</v>
      </c>
      <c r="P2" s="31" t="s">
        <v>512</v>
      </c>
    </row>
    <row r="3" spans="1:16" x14ac:dyDescent="0.2">
      <c r="A3" t="str">
        <f>Charakterblatt!A22</f>
        <v>keines</v>
      </c>
      <c r="B3" s="6">
        <f>VLOOKUP(A3,'.'!$A$2:$D$17,4)</f>
        <v>0</v>
      </c>
      <c r="C3" s="6">
        <f>VLOOKUP(A3,'.'!$A$2:$D$17,2)</f>
        <v>0</v>
      </c>
      <c r="D3" s="6">
        <f>VLOOKUP(Charakterblatt!T22,'.'!$H$2:$I$6,2)</f>
        <v>0</v>
      </c>
      <c r="E3" s="6">
        <f t="shared" ref="E3:E8" si="0">C3+D3</f>
        <v>0</v>
      </c>
      <c r="F3" s="6">
        <f t="shared" ref="F3:F8" si="1">B3*(IF(E3&lt;1,1,E3))</f>
        <v>0</v>
      </c>
      <c r="H3" t="s">
        <v>475</v>
      </c>
      <c r="I3" s="6">
        <f>M3+N3</f>
        <v>0</v>
      </c>
      <c r="J3" s="6">
        <f>Conliste!$B$29</f>
        <v>0</v>
      </c>
      <c r="K3" s="6">
        <v>50</v>
      </c>
      <c r="L3" s="6">
        <v>100</v>
      </c>
      <c r="M3" s="48">
        <f>IF(K3&gt;J3,J3,K3)</f>
        <v>0</v>
      </c>
      <c r="N3" s="49">
        <f>IF(O3&gt;25,25,O3)</f>
        <v>0</v>
      </c>
      <c r="O3" s="6">
        <f>IF(J3&lt;K3,0,ROUNDDOWN((J3-K3)/2,0))</f>
        <v>0</v>
      </c>
      <c r="P3" s="6">
        <v>15</v>
      </c>
    </row>
    <row r="4" spans="1:16" x14ac:dyDescent="0.2">
      <c r="A4" t="str">
        <f>Charakterblatt!A23</f>
        <v>keines</v>
      </c>
      <c r="B4" s="6">
        <f>VLOOKUP(A4,'.'!$A$2:$D$17,4)</f>
        <v>0</v>
      </c>
      <c r="C4" s="6">
        <f>VLOOKUP(A4,'.'!$A$2:$D$17,2)</f>
        <v>0</v>
      </c>
      <c r="D4" s="6">
        <f>VLOOKUP(Charakterblatt!T23,'.'!$H$2:$I$6,2)</f>
        <v>0</v>
      </c>
      <c r="E4" s="6">
        <f t="shared" si="0"/>
        <v>0</v>
      </c>
      <c r="F4" s="6">
        <f t="shared" si="1"/>
        <v>0</v>
      </c>
      <c r="H4" t="s">
        <v>423</v>
      </c>
      <c r="I4" s="6">
        <f>M4+N4-5</f>
        <v>0</v>
      </c>
      <c r="J4" s="6">
        <f>Conliste!$B$29+5</f>
        <v>5</v>
      </c>
      <c r="K4" s="6">
        <v>40</v>
      </c>
      <c r="L4" s="6">
        <v>90</v>
      </c>
      <c r="M4" s="48">
        <f>IF(K4&gt;J4,J4,K4)</f>
        <v>5</v>
      </c>
      <c r="N4" s="49">
        <f>IF(O4&gt;25,25,O4)</f>
        <v>0</v>
      </c>
      <c r="O4" s="6">
        <f>IF(J4&lt;K4,0,ROUNDDOWN((J4-K4)/2,0))</f>
        <v>0</v>
      </c>
      <c r="P4" s="6">
        <v>20</v>
      </c>
    </row>
    <row r="5" spans="1:16" x14ac:dyDescent="0.2">
      <c r="A5" t="str">
        <f>Charakterblatt!A24</f>
        <v>keines</v>
      </c>
      <c r="B5" s="6">
        <f>VLOOKUP(A5,'.'!$A$2:$D$17,4)</f>
        <v>0</v>
      </c>
      <c r="C5" s="6">
        <f>VLOOKUP(A5,'.'!$A$2:$D$17,2)</f>
        <v>0</v>
      </c>
      <c r="D5" s="6">
        <f>VLOOKUP(Charakterblatt!T24,'.'!$H$2:$I$6,2)</f>
        <v>0</v>
      </c>
      <c r="E5" s="6">
        <f t="shared" si="0"/>
        <v>0</v>
      </c>
      <c r="F5" s="6">
        <f t="shared" si="1"/>
        <v>0</v>
      </c>
      <c r="H5" t="s">
        <v>424</v>
      </c>
      <c r="I5" s="6">
        <f>M5+N5-10</f>
        <v>0</v>
      </c>
      <c r="J5" s="6">
        <f>Conliste!$B$29+10</f>
        <v>10</v>
      </c>
      <c r="K5" s="6">
        <v>30</v>
      </c>
      <c r="L5" s="6">
        <v>80</v>
      </c>
      <c r="M5" s="48">
        <f>IF(K5&gt;J5,J5,K5)</f>
        <v>10</v>
      </c>
      <c r="N5" s="49">
        <f>IF(O5&gt;25,25,O5)</f>
        <v>0</v>
      </c>
      <c r="O5" s="6">
        <f>IF(J5&lt;K5,0,ROUNDDOWN((J5-K5)/2,0))</f>
        <v>0</v>
      </c>
      <c r="P5" s="6">
        <v>25</v>
      </c>
    </row>
    <row r="6" spans="1:16" x14ac:dyDescent="0.2">
      <c r="A6" t="str">
        <f>Charakterblatt!A25</f>
        <v>keines</v>
      </c>
      <c r="B6" s="6">
        <f>VLOOKUP(A6,'.'!$A$2:$D$17,4)</f>
        <v>0</v>
      </c>
      <c r="C6" s="6">
        <f>VLOOKUP(A6,'.'!$A$2:$D$17,2)</f>
        <v>0</v>
      </c>
      <c r="D6" s="6">
        <f>VLOOKUP(Charakterblatt!T25,'.'!$H$2:$I$6,2)</f>
        <v>0</v>
      </c>
      <c r="E6" s="6">
        <f t="shared" si="0"/>
        <v>0</v>
      </c>
      <c r="F6" s="6">
        <f t="shared" si="1"/>
        <v>0</v>
      </c>
      <c r="H6" t="s">
        <v>425</v>
      </c>
      <c r="I6" s="6">
        <f>M6+N6-15</f>
        <v>0</v>
      </c>
      <c r="J6" s="6">
        <f>Conliste!$B$29+15</f>
        <v>15</v>
      </c>
      <c r="K6" s="6">
        <v>20</v>
      </c>
      <c r="L6" s="6">
        <v>70</v>
      </c>
      <c r="M6" s="48">
        <f>IF(K6&gt;J6,J6,K6)</f>
        <v>15</v>
      </c>
      <c r="N6" s="49">
        <f>IF(O6&gt;25,25,O6)</f>
        <v>0</v>
      </c>
      <c r="O6" s="6">
        <f>IF(J6&lt;K6,0,ROUNDDOWN((J6-K6)/2,0))</f>
        <v>0</v>
      </c>
      <c r="P6" s="6">
        <v>30</v>
      </c>
    </row>
    <row r="7" spans="1:16" x14ac:dyDescent="0.2">
      <c r="A7" t="str">
        <f>Charakterblatt!A26</f>
        <v>keines</v>
      </c>
      <c r="B7" s="6">
        <f>VLOOKUP(A7,'.'!$A$2:$D$17,4)</f>
        <v>0</v>
      </c>
      <c r="C7" s="6">
        <f>VLOOKUP(A7,'.'!$A$2:$D$17,2)</f>
        <v>0</v>
      </c>
      <c r="D7" s="6">
        <f>VLOOKUP(Charakterblatt!T26,'.'!$H$2:$I$6,2)</f>
        <v>0</v>
      </c>
      <c r="E7" s="6">
        <f t="shared" si="0"/>
        <v>0</v>
      </c>
      <c r="F7" s="6">
        <f t="shared" si="1"/>
        <v>0</v>
      </c>
      <c r="H7" s="44" t="s">
        <v>504</v>
      </c>
      <c r="I7" s="6">
        <v>0</v>
      </c>
      <c r="J7" s="6">
        <f>Conliste!$B$29+35</f>
        <v>35</v>
      </c>
      <c r="K7" s="6">
        <v>0</v>
      </c>
      <c r="L7" s="6">
        <v>0</v>
      </c>
      <c r="M7" s="48">
        <v>0</v>
      </c>
      <c r="N7" s="49">
        <v>0</v>
      </c>
      <c r="O7" s="6">
        <v>0</v>
      </c>
      <c r="P7" s="6">
        <v>50</v>
      </c>
    </row>
    <row r="8" spans="1:16" x14ac:dyDescent="0.2">
      <c r="A8" t="str">
        <f>Charakterblatt!A27</f>
        <v>keines</v>
      </c>
      <c r="B8" s="6">
        <f>VLOOKUP(A8,'.'!$A$2:$D$17,4)</f>
        <v>0</v>
      </c>
      <c r="C8" s="6">
        <f>VLOOKUP(A8,'.'!$A$2:$D$17,2)</f>
        <v>0</v>
      </c>
      <c r="D8" s="6">
        <f>VLOOKUP(Charakterblatt!T27,'.'!$H$2:$I$6,2)</f>
        <v>0</v>
      </c>
      <c r="E8" s="6">
        <f t="shared" si="0"/>
        <v>0</v>
      </c>
      <c r="F8" s="6">
        <f t="shared" si="1"/>
        <v>0</v>
      </c>
      <c r="H8" s="46" t="s">
        <v>505</v>
      </c>
      <c r="I8" s="47">
        <f>Charakterblatt!Q19+Charakterblatt!Q28+Charakterblatt!Q56+Magieblatt!Q57+Magieblatt!AK8</f>
        <v>0</v>
      </c>
      <c r="J8" s="46" t="s">
        <v>506</v>
      </c>
      <c r="K8" s="47">
        <f>VLOOKUP(Charakterblatt!A13,Berechnungen!H3:I7,2)+Conliste!E29</f>
        <v>0</v>
      </c>
      <c r="L8" s="46" t="s">
        <v>511</v>
      </c>
      <c r="M8" s="47">
        <f>VLOOKUP(Charakterblatt!A13,Berechnungen!H3:P7,9)</f>
        <v>15</v>
      </c>
    </row>
    <row r="10" spans="1:16" x14ac:dyDescent="0.2">
      <c r="A10" s="35" t="s">
        <v>20</v>
      </c>
      <c r="B10" s="6" t="s">
        <v>469</v>
      </c>
      <c r="C10" s="6" t="s">
        <v>470</v>
      </c>
      <c r="D10" s="6" t="s">
        <v>421</v>
      </c>
      <c r="E10" s="6" t="s">
        <v>471</v>
      </c>
      <c r="F10" s="6" t="s">
        <v>25</v>
      </c>
      <c r="H10" s="37" t="s">
        <v>477</v>
      </c>
      <c r="I10" s="5">
        <f>SUM(I11:I13)</f>
        <v>3</v>
      </c>
    </row>
    <row r="11" spans="1:16" x14ac:dyDescent="0.2">
      <c r="A11" t="str">
        <f>Charakterblatt!A31</f>
        <v>keines</v>
      </c>
      <c r="B11" s="6">
        <f>VLOOKUP(A11,'.'!$E$2:$G$112,3)</f>
        <v>0</v>
      </c>
      <c r="C11" s="6">
        <f>VLOOKUP(A11,'.'!$E$2:$G$112,2)</f>
        <v>0</v>
      </c>
      <c r="D11" s="6">
        <f>VLOOKUP(Charakterblatt!T31,'.'!$H$2:$I$6,2)</f>
        <v>0</v>
      </c>
      <c r="E11" s="6">
        <f>C11+D11</f>
        <v>0</v>
      </c>
      <c r="F11" s="6">
        <f>B11*(IF(E11&lt;1,1,E11))</f>
        <v>0</v>
      </c>
      <c r="H11" t="s">
        <v>3</v>
      </c>
      <c r="I11" s="6">
        <f>VLOOKUP(Charakterblatt!I3,'.'!O2:P11,2)</f>
        <v>3</v>
      </c>
    </row>
    <row r="12" spans="1:16" x14ac:dyDescent="0.2">
      <c r="A12" t="str">
        <f>Charakterblatt!A32</f>
        <v>keines</v>
      </c>
      <c r="B12" s="6">
        <f>VLOOKUP(A12,'.'!$E$2:$G$112,3)</f>
        <v>0</v>
      </c>
      <c r="C12" s="6">
        <f>VLOOKUP(A12,'.'!$E$2:$G$112,2)</f>
        <v>0</v>
      </c>
      <c r="D12" s="6">
        <f>VLOOKUP(Charakterblatt!T32,'.'!$H$2:$I$6,2)</f>
        <v>0</v>
      </c>
      <c r="E12" s="6">
        <f t="shared" ref="E12:E35" si="2">C12+D12</f>
        <v>0</v>
      </c>
      <c r="F12" s="6">
        <f t="shared" ref="F12:F35" si="3">B12*(IF(E12&lt;1,1,E12))</f>
        <v>0</v>
      </c>
      <c r="H12" t="s">
        <v>478</v>
      </c>
      <c r="I12" s="6">
        <f>VLOOKUP(Charakterblatt!A14,'.'!K2:M91,3)</f>
        <v>0</v>
      </c>
    </row>
    <row r="13" spans="1:16" x14ac:dyDescent="0.2">
      <c r="A13" t="str">
        <f>Charakterblatt!A33</f>
        <v>keines</v>
      </c>
      <c r="B13" s="6">
        <f>VLOOKUP(A13,'.'!$E$2:$G$112,3)</f>
        <v>0</v>
      </c>
      <c r="C13" s="6">
        <f>VLOOKUP(A13,'.'!$E$2:$G$112,2)</f>
        <v>0</v>
      </c>
      <c r="D13" s="6">
        <f>VLOOKUP(Charakterblatt!T33,'.'!$H$2:$I$6,2)</f>
        <v>0</v>
      </c>
      <c r="E13" s="6">
        <f t="shared" si="2"/>
        <v>0</v>
      </c>
      <c r="F13" s="6">
        <f t="shared" si="3"/>
        <v>0</v>
      </c>
      <c r="H13" t="s">
        <v>409</v>
      </c>
      <c r="I13" s="6">
        <f>VLOOKUP(Charakterblatt!I4,'.'!R2:S13,2)</f>
        <v>0</v>
      </c>
    </row>
    <row r="14" spans="1:16" x14ac:dyDescent="0.2">
      <c r="A14" t="str">
        <f>Charakterblatt!A34</f>
        <v>keines</v>
      </c>
      <c r="B14" s="6">
        <f>VLOOKUP(A14,'.'!$E$2:$G$112,3)</f>
        <v>0</v>
      </c>
      <c r="C14" s="6">
        <f>VLOOKUP(A14,'.'!$E$2:$G$112,2)</f>
        <v>0</v>
      </c>
      <c r="D14" s="6">
        <f>VLOOKUP(Charakterblatt!T34,'.'!$H$2:$I$6,2)</f>
        <v>0</v>
      </c>
      <c r="E14" s="6">
        <f t="shared" si="2"/>
        <v>0</v>
      </c>
      <c r="F14" s="6">
        <f t="shared" si="3"/>
        <v>0</v>
      </c>
    </row>
    <row r="15" spans="1:16" x14ac:dyDescent="0.2">
      <c r="A15" t="str">
        <f>Charakterblatt!A35</f>
        <v>keines</v>
      </c>
      <c r="B15" s="6">
        <f>VLOOKUP(A15,'.'!$E$2:$G$112,3)</f>
        <v>0</v>
      </c>
      <c r="C15" s="6">
        <f>VLOOKUP(A15,'.'!$E$2:$G$112,2)</f>
        <v>0</v>
      </c>
      <c r="D15" s="6">
        <f>VLOOKUP(Charakterblatt!T35,'.'!$H$2:$I$6,2)</f>
        <v>0</v>
      </c>
      <c r="E15" s="6">
        <f t="shared" si="2"/>
        <v>0</v>
      </c>
      <c r="F15" s="6">
        <f t="shared" si="3"/>
        <v>0</v>
      </c>
    </row>
    <row r="16" spans="1:16" x14ac:dyDescent="0.2">
      <c r="A16" t="str">
        <f>Charakterblatt!A36</f>
        <v>keines</v>
      </c>
      <c r="B16" s="6">
        <f>VLOOKUP(A16,'.'!$E$2:$G$112,3)</f>
        <v>0</v>
      </c>
      <c r="C16" s="6">
        <f>VLOOKUP(A16,'.'!$E$2:$G$112,2)</f>
        <v>0</v>
      </c>
      <c r="D16" s="6">
        <f>VLOOKUP(Charakterblatt!T36,'.'!$H$2:$I$6,2)</f>
        <v>0</v>
      </c>
      <c r="E16" s="6">
        <f t="shared" si="2"/>
        <v>0</v>
      </c>
      <c r="F16" s="6">
        <f t="shared" si="3"/>
        <v>0</v>
      </c>
    </row>
    <row r="17" spans="1:15" x14ac:dyDescent="0.2">
      <c r="A17" t="str">
        <f>Charakterblatt!A37</f>
        <v>keines</v>
      </c>
      <c r="B17" s="6">
        <f>VLOOKUP(A17,'.'!$E$2:$G$112,3)</f>
        <v>0</v>
      </c>
      <c r="C17" s="6">
        <f>VLOOKUP(A17,'.'!$E$2:$G$112,2)</f>
        <v>0</v>
      </c>
      <c r="D17" s="6">
        <f>VLOOKUP(Charakterblatt!T37,'.'!$H$2:$I$6,2)</f>
        <v>0</v>
      </c>
      <c r="E17" s="6">
        <f t="shared" si="2"/>
        <v>0</v>
      </c>
      <c r="F17" s="6">
        <f t="shared" si="3"/>
        <v>0</v>
      </c>
      <c r="H17" s="5" t="s">
        <v>464</v>
      </c>
      <c r="I17" s="5">
        <f>IF(I18=0,0,SUM(I18:I20))</f>
        <v>0</v>
      </c>
    </row>
    <row r="18" spans="1:15" x14ac:dyDescent="0.2">
      <c r="A18" t="str">
        <f>Charakterblatt!A38</f>
        <v>keines</v>
      </c>
      <c r="B18" s="6">
        <f>VLOOKUP(A18,'.'!$E$2:$G$112,3)</f>
        <v>0</v>
      </c>
      <c r="C18" s="6">
        <f>VLOOKUP(A18,'.'!$E$2:$G$112,2)</f>
        <v>0</v>
      </c>
      <c r="D18" s="6">
        <f>VLOOKUP(Charakterblatt!T38,'.'!$H$2:$I$6,2)</f>
        <v>0</v>
      </c>
      <c r="E18" s="6">
        <f t="shared" si="2"/>
        <v>0</v>
      </c>
      <c r="F18" s="6">
        <f t="shared" si="3"/>
        <v>0</v>
      </c>
      <c r="H18" t="s">
        <v>464</v>
      </c>
      <c r="I18" s="6">
        <f>VLOOKUP(Charakterblatt!A22,'.'!A20:B35,2)</f>
        <v>0</v>
      </c>
    </row>
    <row r="19" spans="1:15" x14ac:dyDescent="0.2">
      <c r="A19" t="str">
        <f>Charakterblatt!A39</f>
        <v>keines</v>
      </c>
      <c r="B19" s="6">
        <f>VLOOKUP(A19,'.'!$E$2:$G$112,3)</f>
        <v>0</v>
      </c>
      <c r="C19" s="6">
        <f>VLOOKUP(A19,'.'!$E$2:$G$112,2)</f>
        <v>0</v>
      </c>
      <c r="D19" s="6">
        <f>VLOOKUP(Charakterblatt!T39,'.'!$H$2:$I$6,2)</f>
        <v>0</v>
      </c>
      <c r="E19" s="6">
        <f t="shared" si="2"/>
        <v>0</v>
      </c>
      <c r="F19" s="6">
        <f t="shared" si="3"/>
        <v>0</v>
      </c>
      <c r="H19" t="s">
        <v>465</v>
      </c>
      <c r="I19" s="6">
        <f>IF(I10-3&lt;0,0,I10-3)</f>
        <v>0</v>
      </c>
    </row>
    <row r="20" spans="1:15" x14ac:dyDescent="0.2">
      <c r="A20" t="str">
        <f>Charakterblatt!A40</f>
        <v>keines</v>
      </c>
      <c r="B20" s="6">
        <f>VLOOKUP(A20,'.'!$E$2:$G$112,3)</f>
        <v>0</v>
      </c>
      <c r="C20" s="6">
        <f>VLOOKUP(A20,'.'!$E$2:$G$112,2)</f>
        <v>0</v>
      </c>
      <c r="D20" s="6">
        <f>VLOOKUP(Charakterblatt!T40,'.'!$H$2:$I$6,2)</f>
        <v>0</v>
      </c>
      <c r="E20" s="6">
        <f t="shared" si="2"/>
        <v>0</v>
      </c>
      <c r="F20" s="6">
        <f t="shared" si="3"/>
        <v>0</v>
      </c>
      <c r="H20" t="s">
        <v>466</v>
      </c>
      <c r="I20" s="6">
        <f>IF(I27&gt;2,1,0)</f>
        <v>0</v>
      </c>
    </row>
    <row r="21" spans="1:15" x14ac:dyDescent="0.2">
      <c r="A21" t="str">
        <f>Charakterblatt!A41</f>
        <v>keines</v>
      </c>
      <c r="B21" s="6">
        <f>VLOOKUP(A21,'.'!$E$2:$G$112,3)</f>
        <v>0</v>
      </c>
      <c r="C21" s="6">
        <f>VLOOKUP(A21,'.'!$E$2:$G$112,2)</f>
        <v>0</v>
      </c>
      <c r="D21" s="6">
        <f>VLOOKUP(Charakterblatt!T41,'.'!$H$2:$I$6,2)</f>
        <v>0</v>
      </c>
      <c r="E21" s="6">
        <f t="shared" si="2"/>
        <v>0</v>
      </c>
      <c r="F21" s="6">
        <f t="shared" si="3"/>
        <v>0</v>
      </c>
    </row>
    <row r="22" spans="1:15" x14ac:dyDescent="0.2">
      <c r="A22" t="str">
        <f>Charakterblatt!A42</f>
        <v>keines</v>
      </c>
      <c r="B22" s="6">
        <f>VLOOKUP(A22,'.'!$E$2:$G$112,3)</f>
        <v>0</v>
      </c>
      <c r="C22" s="6">
        <f>VLOOKUP(A22,'.'!$E$2:$G$112,2)</f>
        <v>0</v>
      </c>
      <c r="D22" s="6">
        <f>VLOOKUP(Charakterblatt!T42,'.'!$H$2:$I$6,2)</f>
        <v>0</v>
      </c>
      <c r="E22" s="6">
        <f t="shared" si="2"/>
        <v>0</v>
      </c>
      <c r="F22" s="6">
        <f t="shared" si="3"/>
        <v>0</v>
      </c>
      <c r="I22" s="6">
        <f>VLOOKUP(Charakterblatt!A23,'.'!$A$2:$D$17,3)</f>
        <v>0</v>
      </c>
    </row>
    <row r="23" spans="1:15" x14ac:dyDescent="0.2">
      <c r="A23" t="str">
        <f>Charakterblatt!A43</f>
        <v>keines</v>
      </c>
      <c r="B23" s="6">
        <f>VLOOKUP(A23,'.'!$E$2:$G$112,3)</f>
        <v>0</v>
      </c>
      <c r="C23" s="6">
        <f>VLOOKUP(A23,'.'!$E$2:$G$112,2)</f>
        <v>0</v>
      </c>
      <c r="D23" s="6">
        <f>VLOOKUP(Charakterblatt!T43,'.'!$H$2:$I$6,2)</f>
        <v>0</v>
      </c>
      <c r="E23" s="6">
        <f t="shared" si="2"/>
        <v>0</v>
      </c>
      <c r="F23" s="6">
        <f t="shared" si="3"/>
        <v>0</v>
      </c>
      <c r="I23" s="6">
        <f>VLOOKUP(Charakterblatt!A24,'.'!$A$2:$D$17,3)</f>
        <v>0</v>
      </c>
    </row>
    <row r="24" spans="1:15" x14ac:dyDescent="0.2">
      <c r="A24" t="str">
        <f>Charakterblatt!A44</f>
        <v>keines</v>
      </c>
      <c r="B24" s="6">
        <f>VLOOKUP(A24,'.'!$E$2:$G$112,3)</f>
        <v>0</v>
      </c>
      <c r="C24" s="6">
        <f>VLOOKUP(A24,'.'!$E$2:$G$112,2)</f>
        <v>0</v>
      </c>
      <c r="D24" s="6">
        <f>VLOOKUP(Charakterblatt!T44,'.'!$H$2:$I$6,2)</f>
        <v>0</v>
      </c>
      <c r="E24" s="6">
        <f t="shared" si="2"/>
        <v>0</v>
      </c>
      <c r="F24" s="6">
        <f t="shared" si="3"/>
        <v>0</v>
      </c>
      <c r="I24" s="6">
        <f>VLOOKUP(Charakterblatt!A25,'.'!$A$2:$D$17,3)</f>
        <v>0</v>
      </c>
    </row>
    <row r="25" spans="1:15" x14ac:dyDescent="0.2">
      <c r="A25" t="str">
        <f>Charakterblatt!A45</f>
        <v>keines</v>
      </c>
      <c r="B25" s="6">
        <f>VLOOKUP(A25,'.'!$E$2:$G$112,3)</f>
        <v>0</v>
      </c>
      <c r="C25" s="6">
        <f>VLOOKUP(A25,'.'!$E$2:$G$112,2)</f>
        <v>0</v>
      </c>
      <c r="D25" s="6">
        <f>VLOOKUP(Charakterblatt!T45,'.'!$H$2:$I$6,2)</f>
        <v>0</v>
      </c>
      <c r="E25" s="6">
        <f t="shared" si="2"/>
        <v>0</v>
      </c>
      <c r="F25" s="6">
        <f t="shared" si="3"/>
        <v>0</v>
      </c>
      <c r="I25" s="6">
        <f>VLOOKUP(Charakterblatt!A26,'.'!$A$2:$D$17,3)</f>
        <v>0</v>
      </c>
    </row>
    <row r="26" spans="1:15" x14ac:dyDescent="0.2">
      <c r="A26" t="str">
        <f>Charakterblatt!A46</f>
        <v>keines</v>
      </c>
      <c r="B26" s="6">
        <f>VLOOKUP(A26,'.'!$E$2:$G$112,3)</f>
        <v>0</v>
      </c>
      <c r="C26" s="6">
        <f>VLOOKUP(A26,'.'!$E$2:$G$112,2)</f>
        <v>0</v>
      </c>
      <c r="D26" s="6">
        <f>VLOOKUP(Charakterblatt!T46,'.'!$H$2:$I$6,2)</f>
        <v>0</v>
      </c>
      <c r="E26" s="6">
        <f t="shared" si="2"/>
        <v>0</v>
      </c>
      <c r="F26" s="6">
        <f t="shared" si="3"/>
        <v>0</v>
      </c>
      <c r="I26" s="38">
        <f>VLOOKUP(Charakterblatt!A27,'.'!$A$2:$D$17,3)</f>
        <v>0</v>
      </c>
    </row>
    <row r="27" spans="1:15" x14ac:dyDescent="0.2">
      <c r="A27" t="str">
        <f>Charakterblatt!A47</f>
        <v>keines</v>
      </c>
      <c r="B27" s="6">
        <f>VLOOKUP(A27,'.'!$E$2:$G$112,3)</f>
        <v>0</v>
      </c>
      <c r="C27" s="6">
        <f>VLOOKUP(A27,'.'!$E$2:$G$112,2)</f>
        <v>0</v>
      </c>
      <c r="D27" s="6">
        <f>VLOOKUP(Charakterblatt!T47,'.'!$H$2:$I$6,2)</f>
        <v>0</v>
      </c>
      <c r="E27" s="6">
        <f t="shared" si="2"/>
        <v>0</v>
      </c>
      <c r="F27" s="6">
        <f t="shared" si="3"/>
        <v>0</v>
      </c>
      <c r="I27" s="6">
        <f>SUM(I22:I26)</f>
        <v>0</v>
      </c>
    </row>
    <row r="28" spans="1:15" x14ac:dyDescent="0.2">
      <c r="A28" t="str">
        <f>Charakterblatt!A48</f>
        <v>keines</v>
      </c>
      <c r="B28" s="6">
        <f>VLOOKUP(A28,'.'!$E$2:$G$112,3)</f>
        <v>0</v>
      </c>
      <c r="C28" s="6">
        <f>VLOOKUP(A28,'.'!$E$2:$G$112,2)</f>
        <v>0</v>
      </c>
      <c r="D28" s="6">
        <f>VLOOKUP(Charakterblatt!T48,'.'!$H$2:$I$6,2)</f>
        <v>0</v>
      </c>
      <c r="E28" s="6">
        <f t="shared" si="2"/>
        <v>0</v>
      </c>
      <c r="F28" s="6">
        <f t="shared" si="3"/>
        <v>0</v>
      </c>
      <c r="I28" s="6"/>
    </row>
    <row r="29" spans="1:15" x14ac:dyDescent="0.2">
      <c r="A29" t="str">
        <f>Charakterblatt!A49</f>
        <v>keines</v>
      </c>
      <c r="B29" s="6">
        <f>VLOOKUP(A29,'.'!$E$2:$G$112,3)</f>
        <v>0</v>
      </c>
      <c r="C29" s="6">
        <f>VLOOKUP(A29,'.'!$E$2:$G$112,2)</f>
        <v>0</v>
      </c>
      <c r="D29" s="6">
        <f>VLOOKUP(Charakterblatt!T49,'.'!$H$2:$I$6,2)</f>
        <v>0</v>
      </c>
      <c r="E29" s="6">
        <f t="shared" si="2"/>
        <v>0</v>
      </c>
      <c r="F29" s="6">
        <f t="shared" si="3"/>
        <v>0</v>
      </c>
      <c r="I29" s="6"/>
    </row>
    <row r="30" spans="1:15" x14ac:dyDescent="0.2">
      <c r="A30" t="str">
        <f>Charakterblatt!A50</f>
        <v>keines</v>
      </c>
      <c r="B30" s="6">
        <f>VLOOKUP(A30,'.'!$E$2:$G$112,3)</f>
        <v>0</v>
      </c>
      <c r="C30" s="6">
        <f>VLOOKUP(A30,'.'!$E$2:$G$112,2)</f>
        <v>0</v>
      </c>
      <c r="D30" s="6">
        <f>VLOOKUP(Charakterblatt!T50,'.'!$H$2:$I$6,2)</f>
        <v>0</v>
      </c>
      <c r="E30" s="6">
        <f t="shared" si="2"/>
        <v>0</v>
      </c>
      <c r="F30" s="6">
        <f t="shared" si="3"/>
        <v>0</v>
      </c>
      <c r="H30" s="5" t="s">
        <v>484</v>
      </c>
      <c r="I30" s="6"/>
    </row>
    <row r="31" spans="1:15" x14ac:dyDescent="0.2">
      <c r="A31" t="str">
        <f>Charakterblatt!A51</f>
        <v>keines</v>
      </c>
      <c r="B31" s="6">
        <f>VLOOKUP(A31,'.'!$E$2:$G$112,3)</f>
        <v>0</v>
      </c>
      <c r="C31" s="6">
        <f>VLOOKUP(A31,'.'!$E$2:$G$112,2)</f>
        <v>0</v>
      </c>
      <c r="D31" s="6">
        <f>VLOOKUP(Charakterblatt!T51,'.'!$H$2:$I$6,2)</f>
        <v>0</v>
      </c>
      <c r="E31" s="6">
        <f t="shared" si="2"/>
        <v>0</v>
      </c>
      <c r="F31" s="6">
        <f t="shared" si="3"/>
        <v>0</v>
      </c>
      <c r="H31" s="5" t="s">
        <v>479</v>
      </c>
      <c r="I31" s="5" t="s">
        <v>485</v>
      </c>
      <c r="J31" s="5" t="s">
        <v>486</v>
      </c>
      <c r="K31" s="5" t="s">
        <v>484</v>
      </c>
      <c r="L31" s="5" t="s">
        <v>487</v>
      </c>
      <c r="M31" s="5" t="s">
        <v>481</v>
      </c>
      <c r="N31" s="5" t="s">
        <v>488</v>
      </c>
      <c r="O31" s="5"/>
    </row>
    <row r="32" spans="1:15" x14ac:dyDescent="0.2">
      <c r="A32" t="str">
        <f>Charakterblatt!A52</f>
        <v>keines</v>
      </c>
      <c r="B32" s="6">
        <f>VLOOKUP(A32,'.'!$E$2:$G$112,3)</f>
        <v>0</v>
      </c>
      <c r="C32" s="6">
        <f>VLOOKUP(A32,'.'!$E$2:$G$112,2)</f>
        <v>0</v>
      </c>
      <c r="D32" s="6">
        <f>VLOOKUP(Charakterblatt!T52,'.'!$H$2:$I$6,2)</f>
        <v>0</v>
      </c>
      <c r="E32" s="6">
        <f t="shared" si="2"/>
        <v>0</v>
      </c>
      <c r="F32" s="6">
        <f t="shared" si="3"/>
        <v>0</v>
      </c>
      <c r="H32" s="17" t="s">
        <v>407</v>
      </c>
      <c r="I32" s="6">
        <v>0</v>
      </c>
      <c r="J32" s="6">
        <v>0</v>
      </c>
      <c r="K32" s="6">
        <v>0</v>
      </c>
      <c r="L32" s="42">
        <v>0</v>
      </c>
      <c r="M32" s="6">
        <v>0</v>
      </c>
      <c r="N32" s="6">
        <v>0</v>
      </c>
      <c r="O32" s="6"/>
    </row>
    <row r="33" spans="1:15" x14ac:dyDescent="0.2">
      <c r="A33" t="str">
        <f>Charakterblatt!A53</f>
        <v>keines</v>
      </c>
      <c r="B33" s="6">
        <f>VLOOKUP(A33,'.'!$E$2:$G$112,3)</f>
        <v>0</v>
      </c>
      <c r="C33" s="6">
        <f>VLOOKUP(A33,'.'!$E$2:$G$112,2)</f>
        <v>0</v>
      </c>
      <c r="D33" s="6">
        <f>VLOOKUP(Charakterblatt!T53,'.'!$H$2:$I$6,2)</f>
        <v>0</v>
      </c>
      <c r="E33" s="6">
        <f t="shared" si="2"/>
        <v>0</v>
      </c>
      <c r="F33" s="6">
        <f t="shared" si="3"/>
        <v>0</v>
      </c>
      <c r="H33" s="6" t="s">
        <v>452</v>
      </c>
      <c r="I33" s="6">
        <v>15</v>
      </c>
      <c r="J33" s="6">
        <v>30</v>
      </c>
      <c r="K33" s="6">
        <v>4</v>
      </c>
      <c r="L33" s="42">
        <f>I33+ROUNDDOWN((M33/K33),0)</f>
        <v>15</v>
      </c>
      <c r="M33" s="42">
        <f>Charakterblatt!$R$8</f>
        <v>0</v>
      </c>
      <c r="N33" s="6">
        <f>IF(L33&gt;J33,J33,L33)</f>
        <v>15</v>
      </c>
      <c r="O33" s="6"/>
    </row>
    <row r="34" spans="1:15" x14ac:dyDescent="0.2">
      <c r="A34" t="str">
        <f>Charakterblatt!A54</f>
        <v>keines</v>
      </c>
      <c r="B34" s="6">
        <f>VLOOKUP(A34,'.'!$E$2:$G$112,3)</f>
        <v>0</v>
      </c>
      <c r="C34" s="6">
        <f>VLOOKUP(A34,'.'!$E$2:$G$112,2)</f>
        <v>0</v>
      </c>
      <c r="D34" s="6">
        <f>VLOOKUP(Charakterblatt!T54,'.'!$H$2:$I$6,2)</f>
        <v>0</v>
      </c>
      <c r="E34" s="6">
        <f t="shared" si="2"/>
        <v>0</v>
      </c>
      <c r="F34" s="6">
        <f t="shared" si="3"/>
        <v>0</v>
      </c>
      <c r="H34" s="6" t="s">
        <v>458</v>
      </c>
      <c r="I34" s="6">
        <v>6</v>
      </c>
      <c r="J34" s="6">
        <v>30</v>
      </c>
      <c r="K34" s="6">
        <v>3</v>
      </c>
      <c r="L34" s="42">
        <f>I34+ROUNDDOWN((M34/K34),0)</f>
        <v>6</v>
      </c>
      <c r="M34" s="42">
        <f>Charakterblatt!$R$8</f>
        <v>0</v>
      </c>
      <c r="N34" s="6">
        <f>IF(L34&gt;J34,J34,L34)</f>
        <v>6</v>
      </c>
      <c r="O34" s="6"/>
    </row>
    <row r="35" spans="1:15" x14ac:dyDescent="0.2">
      <c r="A35" t="str">
        <f>Charakterblatt!A55</f>
        <v>keines</v>
      </c>
      <c r="B35" s="6">
        <f>VLOOKUP(A35,'.'!$E$2:$G$112,3)</f>
        <v>0</v>
      </c>
      <c r="C35" s="6">
        <f>VLOOKUP(A35,'.'!$E$2:$G$112,2)</f>
        <v>0</v>
      </c>
      <c r="D35" s="6">
        <f>VLOOKUP(Charakterblatt!T55,'.'!$H$2:$I$6,2)</f>
        <v>0</v>
      </c>
      <c r="E35" s="6">
        <f t="shared" si="2"/>
        <v>0</v>
      </c>
      <c r="F35" s="6">
        <f t="shared" si="3"/>
        <v>0</v>
      </c>
      <c r="H35" s="6" t="s">
        <v>454</v>
      </c>
      <c r="I35" s="6">
        <v>25</v>
      </c>
      <c r="J35" s="6">
        <v>50</v>
      </c>
      <c r="K35" s="6">
        <v>2</v>
      </c>
      <c r="L35" s="42">
        <f>I35+ROUNDDOWN((M35/K35),0)</f>
        <v>25</v>
      </c>
      <c r="M35" s="42">
        <f>Charakterblatt!$R$8</f>
        <v>0</v>
      </c>
      <c r="N35" s="6">
        <f>IF(L35&gt;J35,J35,L35)</f>
        <v>25</v>
      </c>
      <c r="O35" s="6"/>
    </row>
    <row r="36" spans="1:15" x14ac:dyDescent="0.2">
      <c r="H36" s="6" t="s">
        <v>453</v>
      </c>
      <c r="I36" s="6">
        <v>5</v>
      </c>
      <c r="J36" s="6">
        <v>20</v>
      </c>
      <c r="K36" s="6">
        <v>5</v>
      </c>
      <c r="L36" s="42">
        <f>I36+ROUNDDOWN((M36/K36),0)</f>
        <v>5</v>
      </c>
      <c r="M36" s="42">
        <f>Charakterblatt!$R$8</f>
        <v>0</v>
      </c>
      <c r="N36" s="6">
        <f>IF(L36&gt;J36,J36,L36)</f>
        <v>5</v>
      </c>
      <c r="O36" s="6"/>
    </row>
    <row r="37" spans="1:15" x14ac:dyDescent="0.2">
      <c r="A37" s="4" t="s">
        <v>416</v>
      </c>
      <c r="B37" s="6" t="s">
        <v>469</v>
      </c>
      <c r="C37" s="6" t="s">
        <v>470</v>
      </c>
      <c r="D37" s="6" t="s">
        <v>421</v>
      </c>
      <c r="E37" s="6" t="s">
        <v>471</v>
      </c>
      <c r="F37" s="6" t="s">
        <v>25</v>
      </c>
      <c r="H37" s="6" t="s">
        <v>459</v>
      </c>
      <c r="I37" s="6">
        <v>6</v>
      </c>
      <c r="J37" s="6">
        <v>30</v>
      </c>
      <c r="K37" s="6">
        <v>3</v>
      </c>
      <c r="L37" s="42">
        <f>I37+ROUNDDOWN((M37/K37),0)</f>
        <v>6</v>
      </c>
      <c r="M37" s="42">
        <f>Charakterblatt!$R$8</f>
        <v>0</v>
      </c>
      <c r="N37" s="6">
        <f>IF(L37&gt;J37,J37,L37)</f>
        <v>6</v>
      </c>
      <c r="O37" s="6"/>
    </row>
    <row r="38" spans="1:15" x14ac:dyDescent="0.2">
      <c r="A38" t="str">
        <f>Magieblatt!A11</f>
        <v>keinen</v>
      </c>
      <c r="B38" s="6">
        <f>VLOOKUP(A38,'.'!$U$2:$W$218,3)</f>
        <v>0</v>
      </c>
      <c r="C38" s="6">
        <f>VLOOKUP(A38,'.'!$U$2:$W$218,2)</f>
        <v>0</v>
      </c>
      <c r="D38" s="6">
        <f>VLOOKUP(Magieblatt!T11,'.'!$H$2:$I$6,2)</f>
        <v>0</v>
      </c>
      <c r="E38" s="6">
        <f>C38+D38</f>
        <v>0</v>
      </c>
      <c r="F38" s="6">
        <f>B38*(IF(E38&lt;1,1,E38))</f>
        <v>0</v>
      </c>
      <c r="H38" s="17" t="s">
        <v>456</v>
      </c>
      <c r="I38" s="6">
        <v>0</v>
      </c>
      <c r="J38" s="6">
        <v>0</v>
      </c>
      <c r="K38" s="6">
        <v>0</v>
      </c>
      <c r="L38" s="42">
        <v>0</v>
      </c>
      <c r="M38" s="6">
        <v>0</v>
      </c>
      <c r="N38" s="6">
        <v>0</v>
      </c>
    </row>
    <row r="39" spans="1:15" x14ac:dyDescent="0.2">
      <c r="A39" t="str">
        <f>Magieblatt!A12</f>
        <v>keinen</v>
      </c>
      <c r="B39" s="6">
        <f>VLOOKUP(A39,'.'!$U$2:$W$218,3)</f>
        <v>0</v>
      </c>
      <c r="C39" s="6">
        <f>VLOOKUP(A39,'.'!$U$2:$W$218,2)</f>
        <v>0</v>
      </c>
      <c r="D39" s="6">
        <f>VLOOKUP(Magieblatt!T12,'.'!$H$2:$I$6,2)</f>
        <v>0</v>
      </c>
      <c r="E39" s="6">
        <f t="shared" ref="E39:E83" si="4">C39+D39</f>
        <v>0</v>
      </c>
      <c r="F39" s="6">
        <f t="shared" ref="F39:F83" si="5">B39*(IF(E39&lt;1,1,E39))</f>
        <v>0</v>
      </c>
      <c r="H39" s="17" t="s">
        <v>461</v>
      </c>
      <c r="I39" s="6">
        <v>6</v>
      </c>
      <c r="J39" s="6">
        <v>20</v>
      </c>
      <c r="K39" s="6">
        <v>4</v>
      </c>
      <c r="L39" s="42">
        <f>I39+ROUNDDOWN((M39/K39),0)</f>
        <v>6</v>
      </c>
      <c r="M39" s="42">
        <f>Charakterblatt!$R$8</f>
        <v>0</v>
      </c>
      <c r="N39" s="6">
        <f>IF(L39&gt;J39,J39,L39)</f>
        <v>6</v>
      </c>
      <c r="O39" s="6"/>
    </row>
    <row r="40" spans="1:15" x14ac:dyDescent="0.2">
      <c r="A40" t="str">
        <f>Magieblatt!A13</f>
        <v>keinen</v>
      </c>
      <c r="B40" s="6">
        <f>VLOOKUP(A40,'.'!$U$2:$W$218,3)</f>
        <v>0</v>
      </c>
      <c r="C40" s="6">
        <f>VLOOKUP(A40,'.'!$U$2:$W$218,2)</f>
        <v>0</v>
      </c>
      <c r="D40" s="6">
        <f>VLOOKUP(Magieblatt!T13,'.'!$H$2:$I$6,2)</f>
        <v>0</v>
      </c>
      <c r="E40" s="6">
        <f t="shared" si="4"/>
        <v>0</v>
      </c>
      <c r="F40" s="6">
        <f t="shared" si="5"/>
        <v>0</v>
      </c>
      <c r="H40" s="33" t="s">
        <v>462</v>
      </c>
      <c r="I40" s="6">
        <v>6</v>
      </c>
      <c r="J40" s="6">
        <v>6</v>
      </c>
      <c r="K40" s="6">
        <v>0</v>
      </c>
      <c r="L40" s="42">
        <v>6</v>
      </c>
      <c r="M40" s="42">
        <f>Charakterblatt!$R$8</f>
        <v>0</v>
      </c>
      <c r="N40" s="6">
        <f>IF(L40&gt;J40,J40,L40)</f>
        <v>6</v>
      </c>
      <c r="O40" s="6"/>
    </row>
    <row r="41" spans="1:15" x14ac:dyDescent="0.2">
      <c r="A41" t="str">
        <f>Magieblatt!A14</f>
        <v>keinen</v>
      </c>
      <c r="B41" s="6">
        <f>VLOOKUP(A41,'.'!$U$2:$W$218,3)</f>
        <v>0</v>
      </c>
      <c r="C41" s="6">
        <f>VLOOKUP(A41,'.'!$U$2:$W$218,2)</f>
        <v>0</v>
      </c>
      <c r="D41" s="6">
        <f>VLOOKUP(Magieblatt!T14,'.'!$H$2:$I$6,2)</f>
        <v>0</v>
      </c>
      <c r="E41" s="6">
        <f t="shared" si="4"/>
        <v>0</v>
      </c>
      <c r="F41" s="6">
        <f t="shared" si="5"/>
        <v>0</v>
      </c>
      <c r="H41" s="6" t="s">
        <v>460</v>
      </c>
      <c r="I41" s="6">
        <v>4</v>
      </c>
      <c r="J41" s="6">
        <v>15</v>
      </c>
      <c r="K41" s="6">
        <v>5</v>
      </c>
      <c r="L41" s="42">
        <f>I41+ROUNDDOWN((M41/K41),0)</f>
        <v>4</v>
      </c>
      <c r="M41" s="42">
        <f>Charakterblatt!$R$8</f>
        <v>0</v>
      </c>
      <c r="N41" s="6">
        <f>IF(L41&gt;J41,J41,L41)</f>
        <v>4</v>
      </c>
      <c r="O41" s="6"/>
    </row>
    <row r="42" spans="1:15" x14ac:dyDescent="0.2">
      <c r="A42" t="str">
        <f>Magieblatt!A15</f>
        <v>keinen</v>
      </c>
      <c r="B42" s="6">
        <f>VLOOKUP(A42,'.'!$U$2:$W$218,3)</f>
        <v>0</v>
      </c>
      <c r="C42" s="6">
        <f>VLOOKUP(A42,'.'!$U$2:$W$218,2)</f>
        <v>0</v>
      </c>
      <c r="D42" s="6">
        <f>VLOOKUP(Magieblatt!T15,'.'!$H$2:$I$6,2)</f>
        <v>0</v>
      </c>
      <c r="E42" s="6">
        <f t="shared" si="4"/>
        <v>0</v>
      </c>
      <c r="F42" s="6">
        <f t="shared" si="5"/>
        <v>0</v>
      </c>
      <c r="H42" s="6" t="s">
        <v>451</v>
      </c>
      <c r="I42" s="6">
        <v>20</v>
      </c>
      <c r="J42" s="6">
        <v>35</v>
      </c>
      <c r="K42" s="6">
        <v>4</v>
      </c>
      <c r="L42" s="42">
        <f>I42+ROUNDDOWN((M42/K42),0)</f>
        <v>20</v>
      </c>
      <c r="M42" s="42">
        <f>Charakterblatt!$R$8</f>
        <v>0</v>
      </c>
      <c r="N42" s="6">
        <f>IF(L42&gt;J42,J42,L42)</f>
        <v>20</v>
      </c>
    </row>
    <row r="43" spans="1:15" x14ac:dyDescent="0.2">
      <c r="A43" t="str">
        <f>Magieblatt!A16</f>
        <v>keinen</v>
      </c>
      <c r="B43" s="6">
        <f>VLOOKUP(A43,'.'!$U$2:$W$218,3)</f>
        <v>0</v>
      </c>
      <c r="C43" s="6">
        <f>VLOOKUP(A43,'.'!$U$2:$W$218,2)</f>
        <v>0</v>
      </c>
      <c r="D43" s="6">
        <f>VLOOKUP(Magieblatt!T16,'.'!$H$2:$I$6,2)</f>
        <v>0</v>
      </c>
      <c r="E43" s="6">
        <f t="shared" si="4"/>
        <v>0</v>
      </c>
      <c r="F43" s="6">
        <f t="shared" si="5"/>
        <v>0</v>
      </c>
      <c r="H43" s="6" t="s">
        <v>457</v>
      </c>
      <c r="I43" s="6">
        <v>10</v>
      </c>
      <c r="J43" s="6">
        <v>40</v>
      </c>
      <c r="K43" s="6">
        <v>2</v>
      </c>
      <c r="L43" s="42">
        <f>I43+ROUNDDOWN((M43/K43),0)</f>
        <v>10</v>
      </c>
      <c r="M43" s="42">
        <f>Charakterblatt!$R$8</f>
        <v>0</v>
      </c>
      <c r="N43" s="6">
        <f>IF(L43&gt;J43,J43,L43)</f>
        <v>10</v>
      </c>
    </row>
    <row r="44" spans="1:15" x14ac:dyDescent="0.2">
      <c r="A44" t="str">
        <f>Magieblatt!A17</f>
        <v>keinen</v>
      </c>
      <c r="B44" s="6">
        <f>VLOOKUP(A44,'.'!$U$2:$W$218,3)</f>
        <v>0</v>
      </c>
      <c r="C44" s="6">
        <f>VLOOKUP(A44,'.'!$U$2:$W$218,2)</f>
        <v>0</v>
      </c>
      <c r="D44" s="6">
        <f>VLOOKUP(Magieblatt!T17,'.'!$H$2:$I$6,2)</f>
        <v>0</v>
      </c>
      <c r="E44" s="6">
        <f t="shared" si="4"/>
        <v>0</v>
      </c>
      <c r="F44" s="6">
        <f t="shared" si="5"/>
        <v>0</v>
      </c>
      <c r="H44" s="17"/>
    </row>
    <row r="45" spans="1:15" x14ac:dyDescent="0.2">
      <c r="A45" t="str">
        <f>Magieblatt!A18</f>
        <v>keinen</v>
      </c>
      <c r="B45" s="6">
        <f>VLOOKUP(A45,'.'!$U$2:$W$218,3)</f>
        <v>0</v>
      </c>
      <c r="C45" s="6">
        <f>VLOOKUP(A45,'.'!$U$2:$W$218,2)</f>
        <v>0</v>
      </c>
      <c r="D45" s="6">
        <f>VLOOKUP(Magieblatt!T18,'.'!$H$2:$I$6,2)</f>
        <v>0</v>
      </c>
      <c r="E45" s="6">
        <f t="shared" si="4"/>
        <v>0</v>
      </c>
      <c r="F45" s="6">
        <f t="shared" si="5"/>
        <v>0</v>
      </c>
      <c r="H45" s="17"/>
    </row>
    <row r="46" spans="1:15" x14ac:dyDescent="0.2">
      <c r="A46" t="str">
        <f>Magieblatt!A19</f>
        <v>keinen</v>
      </c>
      <c r="B46" s="6">
        <f>VLOOKUP(A46,'.'!$U$2:$W$218,3)</f>
        <v>0</v>
      </c>
      <c r="C46" s="6">
        <f>VLOOKUP(A46,'.'!$U$2:$W$218,2)</f>
        <v>0</v>
      </c>
      <c r="D46" s="6">
        <f>VLOOKUP(Magieblatt!T19,'.'!$H$2:$I$6,2)</f>
        <v>0</v>
      </c>
      <c r="E46" s="6">
        <f t="shared" si="4"/>
        <v>0</v>
      </c>
      <c r="F46" s="6">
        <f t="shared" si="5"/>
        <v>0</v>
      </c>
      <c r="H46" s="17"/>
    </row>
    <row r="47" spans="1:15" x14ac:dyDescent="0.2">
      <c r="A47" t="str">
        <f>Magieblatt!A20</f>
        <v>keinen</v>
      </c>
      <c r="B47" s="6">
        <f>VLOOKUP(A47,'.'!$U$2:$W$218,3)</f>
        <v>0</v>
      </c>
      <c r="C47" s="6">
        <f>VLOOKUP(A47,'.'!$U$2:$W$218,2)</f>
        <v>0</v>
      </c>
      <c r="D47" s="6">
        <f>VLOOKUP(Magieblatt!T20,'.'!$H$2:$I$6,2)</f>
        <v>0</v>
      </c>
      <c r="E47" s="6">
        <f t="shared" si="4"/>
        <v>0</v>
      </c>
      <c r="F47" s="6">
        <f t="shared" si="5"/>
        <v>0</v>
      </c>
      <c r="H47" s="17"/>
    </row>
    <row r="48" spans="1:15" x14ac:dyDescent="0.2">
      <c r="A48" t="str">
        <f>Magieblatt!A21</f>
        <v>keinen</v>
      </c>
      <c r="B48" s="6">
        <f>VLOOKUP(A48,'.'!$U$2:$W$218,3)</f>
        <v>0</v>
      </c>
      <c r="C48" s="6">
        <f>VLOOKUP(A48,'.'!$U$2:$W$218,2)</f>
        <v>0</v>
      </c>
      <c r="D48" s="6">
        <f>VLOOKUP(Magieblatt!T21,'.'!$H$2:$I$6,2)</f>
        <v>0</v>
      </c>
      <c r="E48" s="6">
        <f t="shared" si="4"/>
        <v>0</v>
      </c>
      <c r="F48" s="6">
        <f t="shared" si="5"/>
        <v>0</v>
      </c>
    </row>
    <row r="49" spans="1:8" x14ac:dyDescent="0.2">
      <c r="A49" t="str">
        <f>Magieblatt!A22</f>
        <v>keinen</v>
      </c>
      <c r="B49" s="6">
        <f>VLOOKUP(A49,'.'!$U$2:$W$218,3)</f>
        <v>0</v>
      </c>
      <c r="C49" s="6">
        <f>VLOOKUP(A49,'.'!$U$2:$W$218,2)</f>
        <v>0</v>
      </c>
      <c r="D49" s="6">
        <f>VLOOKUP(Magieblatt!T22,'.'!$H$2:$I$6,2)</f>
        <v>0</v>
      </c>
      <c r="E49" s="6">
        <f t="shared" si="4"/>
        <v>0</v>
      </c>
      <c r="F49" s="6">
        <f t="shared" si="5"/>
        <v>0</v>
      </c>
      <c r="H49" s="17"/>
    </row>
    <row r="50" spans="1:8" x14ac:dyDescent="0.2">
      <c r="A50" t="str">
        <f>Magieblatt!A23</f>
        <v>keinen</v>
      </c>
      <c r="B50" s="6">
        <f>VLOOKUP(A50,'.'!$U$2:$W$218,3)</f>
        <v>0</v>
      </c>
      <c r="C50" s="6">
        <f>VLOOKUP(A50,'.'!$U$2:$W$218,2)</f>
        <v>0</v>
      </c>
      <c r="D50" s="6">
        <f>VLOOKUP(Magieblatt!T23,'.'!$H$2:$I$6,2)</f>
        <v>0</v>
      </c>
      <c r="E50" s="6">
        <f t="shared" si="4"/>
        <v>0</v>
      </c>
      <c r="F50" s="6">
        <f t="shared" si="5"/>
        <v>0</v>
      </c>
      <c r="H50" s="33"/>
    </row>
    <row r="51" spans="1:8" x14ac:dyDescent="0.2">
      <c r="A51" t="str">
        <f>Magieblatt!A24</f>
        <v>keinen</v>
      </c>
      <c r="B51" s="6">
        <f>VLOOKUP(A51,'.'!$U$2:$W$218,3)</f>
        <v>0</v>
      </c>
      <c r="C51" s="6">
        <f>VLOOKUP(A51,'.'!$U$2:$W$218,2)</f>
        <v>0</v>
      </c>
      <c r="D51" s="6">
        <f>VLOOKUP(Magieblatt!T24,'.'!$H$2:$I$6,2)</f>
        <v>0</v>
      </c>
      <c r="E51" s="6">
        <f t="shared" si="4"/>
        <v>0</v>
      </c>
      <c r="F51" s="6">
        <f t="shared" si="5"/>
        <v>0</v>
      </c>
      <c r="H51" s="17"/>
    </row>
    <row r="52" spans="1:8" x14ac:dyDescent="0.2">
      <c r="A52" t="str">
        <f>Magieblatt!A25</f>
        <v>keinen</v>
      </c>
      <c r="B52" s="6">
        <f>VLOOKUP(A52,'.'!$U$2:$W$218,3)</f>
        <v>0</v>
      </c>
      <c r="C52" s="6">
        <f>VLOOKUP(A52,'.'!$U$2:$W$218,2)</f>
        <v>0</v>
      </c>
      <c r="D52" s="6">
        <f>VLOOKUP(Magieblatt!T25,'.'!$H$2:$I$6,2)</f>
        <v>0</v>
      </c>
      <c r="E52" s="6">
        <f t="shared" si="4"/>
        <v>0</v>
      </c>
      <c r="F52" s="6">
        <f t="shared" si="5"/>
        <v>0</v>
      </c>
      <c r="H52" s="17"/>
    </row>
    <row r="53" spans="1:8" x14ac:dyDescent="0.2">
      <c r="A53" t="str">
        <f>Magieblatt!A26</f>
        <v>keinen</v>
      </c>
      <c r="B53" s="6">
        <f>VLOOKUP(A53,'.'!$U$2:$W$218,3)</f>
        <v>0</v>
      </c>
      <c r="C53" s="6">
        <f>VLOOKUP(A53,'.'!$U$2:$W$218,2)</f>
        <v>0</v>
      </c>
      <c r="D53" s="6">
        <f>VLOOKUP(Magieblatt!T26,'.'!$H$2:$I$6,2)</f>
        <v>0</v>
      </c>
      <c r="E53" s="6">
        <f t="shared" si="4"/>
        <v>0</v>
      </c>
      <c r="F53" s="6">
        <f t="shared" si="5"/>
        <v>0</v>
      </c>
      <c r="H53" s="17"/>
    </row>
    <row r="54" spans="1:8" x14ac:dyDescent="0.2">
      <c r="A54" t="str">
        <f>Magieblatt!A27</f>
        <v>keinen</v>
      </c>
      <c r="B54" s="6">
        <f>VLOOKUP(A54,'.'!$U$2:$W$218,3)</f>
        <v>0</v>
      </c>
      <c r="C54" s="6">
        <f>VLOOKUP(A54,'.'!$U$2:$W$218,2)</f>
        <v>0</v>
      </c>
      <c r="D54" s="6">
        <f>VLOOKUP(Magieblatt!T27,'.'!$H$2:$I$6,2)</f>
        <v>0</v>
      </c>
      <c r="E54" s="6">
        <f t="shared" si="4"/>
        <v>0</v>
      </c>
      <c r="F54" s="6">
        <f t="shared" si="5"/>
        <v>0</v>
      </c>
    </row>
    <row r="55" spans="1:8" x14ac:dyDescent="0.2">
      <c r="A55" t="str">
        <f>Magieblatt!A28</f>
        <v>keinen</v>
      </c>
      <c r="B55" s="6">
        <f>VLOOKUP(A55,'.'!$U$2:$W$218,3)</f>
        <v>0</v>
      </c>
      <c r="C55" s="6">
        <f>VLOOKUP(A55,'.'!$U$2:$W$218,2)</f>
        <v>0</v>
      </c>
      <c r="D55" s="6">
        <f>VLOOKUP(Magieblatt!T28,'.'!$H$2:$I$6,2)</f>
        <v>0</v>
      </c>
      <c r="E55" s="6">
        <f t="shared" si="4"/>
        <v>0</v>
      </c>
      <c r="F55" s="6">
        <f t="shared" si="5"/>
        <v>0</v>
      </c>
    </row>
    <row r="56" spans="1:8" x14ac:dyDescent="0.2">
      <c r="A56" t="str">
        <f>Magieblatt!A29</f>
        <v>keinen</v>
      </c>
      <c r="B56" s="6">
        <f>VLOOKUP(A56,'.'!$U$2:$W$218,3)</f>
        <v>0</v>
      </c>
      <c r="C56" s="6">
        <f>VLOOKUP(A56,'.'!$U$2:$W$218,2)</f>
        <v>0</v>
      </c>
      <c r="D56" s="6">
        <f>VLOOKUP(Magieblatt!T29,'.'!$H$2:$I$6,2)</f>
        <v>0</v>
      </c>
      <c r="E56" s="6">
        <f t="shared" si="4"/>
        <v>0</v>
      </c>
      <c r="F56" s="6">
        <f t="shared" si="5"/>
        <v>0</v>
      </c>
    </row>
    <row r="57" spans="1:8" x14ac:dyDescent="0.2">
      <c r="A57" t="str">
        <f>Magieblatt!A30</f>
        <v>keinen</v>
      </c>
      <c r="B57" s="6">
        <f>VLOOKUP(A57,'.'!$U$2:$W$218,3)</f>
        <v>0</v>
      </c>
      <c r="C57" s="6">
        <f>VLOOKUP(A57,'.'!$U$2:$W$218,2)</f>
        <v>0</v>
      </c>
      <c r="D57" s="6">
        <f>VLOOKUP(Magieblatt!T30,'.'!$H$2:$I$6,2)</f>
        <v>0</v>
      </c>
      <c r="E57" s="6">
        <f t="shared" si="4"/>
        <v>0</v>
      </c>
      <c r="F57" s="6">
        <f t="shared" si="5"/>
        <v>0</v>
      </c>
    </row>
    <row r="58" spans="1:8" x14ac:dyDescent="0.2">
      <c r="A58" t="str">
        <f>Magieblatt!A31</f>
        <v>keinen</v>
      </c>
      <c r="B58" s="6">
        <f>VLOOKUP(A58,'.'!$U$2:$W$218,3)</f>
        <v>0</v>
      </c>
      <c r="C58" s="6">
        <f>VLOOKUP(A58,'.'!$U$2:$W$218,2)</f>
        <v>0</v>
      </c>
      <c r="D58" s="6">
        <f>VLOOKUP(Magieblatt!T31,'.'!$H$2:$I$6,2)</f>
        <v>0</v>
      </c>
      <c r="E58" s="6">
        <f t="shared" si="4"/>
        <v>0</v>
      </c>
      <c r="F58" s="6">
        <f t="shared" si="5"/>
        <v>0</v>
      </c>
    </row>
    <row r="59" spans="1:8" x14ac:dyDescent="0.2">
      <c r="A59" t="str">
        <f>Magieblatt!A32</f>
        <v>keinen</v>
      </c>
      <c r="B59" s="6">
        <f>VLOOKUP(A59,'.'!$U$2:$W$218,3)</f>
        <v>0</v>
      </c>
      <c r="C59" s="6">
        <f>VLOOKUP(A59,'.'!$U$2:$W$218,2)</f>
        <v>0</v>
      </c>
      <c r="D59" s="6">
        <f>VLOOKUP(Magieblatt!T32,'.'!$H$2:$I$6,2)</f>
        <v>0</v>
      </c>
      <c r="E59" s="6">
        <f t="shared" si="4"/>
        <v>0</v>
      </c>
      <c r="F59" s="6">
        <f t="shared" si="5"/>
        <v>0</v>
      </c>
    </row>
    <row r="60" spans="1:8" x14ac:dyDescent="0.2">
      <c r="A60" t="str">
        <f>Magieblatt!A33</f>
        <v>keinen</v>
      </c>
      <c r="B60" s="6">
        <f>VLOOKUP(A60,'.'!$U$2:$W$218,3)</f>
        <v>0</v>
      </c>
      <c r="C60" s="6">
        <f>VLOOKUP(A60,'.'!$U$2:$W$218,2)</f>
        <v>0</v>
      </c>
      <c r="D60" s="6">
        <f>VLOOKUP(Magieblatt!T33,'.'!$H$2:$I$6,2)</f>
        <v>0</v>
      </c>
      <c r="E60" s="6">
        <f t="shared" si="4"/>
        <v>0</v>
      </c>
      <c r="F60" s="6">
        <f t="shared" si="5"/>
        <v>0</v>
      </c>
    </row>
    <row r="61" spans="1:8" x14ac:dyDescent="0.2">
      <c r="A61" t="str">
        <f>Magieblatt!A34</f>
        <v>keinen</v>
      </c>
      <c r="B61" s="6">
        <f>VLOOKUP(A61,'.'!$U$2:$W$218,3)</f>
        <v>0</v>
      </c>
      <c r="C61" s="6">
        <f>VLOOKUP(A61,'.'!$U$2:$W$218,2)</f>
        <v>0</v>
      </c>
      <c r="D61" s="6">
        <f>VLOOKUP(Magieblatt!T34,'.'!$H$2:$I$6,2)</f>
        <v>0</v>
      </c>
      <c r="E61" s="6">
        <f t="shared" si="4"/>
        <v>0</v>
      </c>
      <c r="F61" s="6">
        <f t="shared" si="5"/>
        <v>0</v>
      </c>
    </row>
    <row r="62" spans="1:8" x14ac:dyDescent="0.2">
      <c r="A62" t="str">
        <f>Magieblatt!A35</f>
        <v>keinen</v>
      </c>
      <c r="B62" s="6">
        <f>VLOOKUP(A62,'.'!$U$2:$W$218,3)</f>
        <v>0</v>
      </c>
      <c r="C62" s="6">
        <f>VLOOKUP(A62,'.'!$U$2:$W$218,2)</f>
        <v>0</v>
      </c>
      <c r="D62" s="6">
        <f>VLOOKUP(Magieblatt!T35,'.'!$H$2:$I$6,2)</f>
        <v>0</v>
      </c>
      <c r="E62" s="6">
        <f t="shared" si="4"/>
        <v>0</v>
      </c>
      <c r="F62" s="6">
        <f t="shared" si="5"/>
        <v>0</v>
      </c>
    </row>
    <row r="63" spans="1:8" x14ac:dyDescent="0.2">
      <c r="A63" t="str">
        <f>Magieblatt!A36</f>
        <v>keinen</v>
      </c>
      <c r="B63" s="6">
        <f>VLOOKUP(A63,'.'!$U$2:$W$218,3)</f>
        <v>0</v>
      </c>
      <c r="C63" s="6">
        <f>VLOOKUP(A63,'.'!$U$2:$W$218,2)</f>
        <v>0</v>
      </c>
      <c r="D63" s="6">
        <f>VLOOKUP(Magieblatt!T36,'.'!$H$2:$I$6,2)</f>
        <v>0</v>
      </c>
      <c r="E63" s="6">
        <f t="shared" si="4"/>
        <v>0</v>
      </c>
      <c r="F63" s="6">
        <f t="shared" si="5"/>
        <v>0</v>
      </c>
    </row>
    <row r="64" spans="1:8" x14ac:dyDescent="0.2">
      <c r="A64" t="str">
        <f>Magieblatt!A37</f>
        <v>keinen</v>
      </c>
      <c r="B64" s="6">
        <f>VLOOKUP(A64,'.'!$U$2:$W$218,3)</f>
        <v>0</v>
      </c>
      <c r="C64" s="6">
        <f>VLOOKUP(A64,'.'!$U$2:$W$218,2)</f>
        <v>0</v>
      </c>
      <c r="D64" s="6">
        <f>VLOOKUP(Magieblatt!T37,'.'!$H$2:$I$6,2)</f>
        <v>0</v>
      </c>
      <c r="E64" s="6">
        <f t="shared" si="4"/>
        <v>0</v>
      </c>
      <c r="F64" s="6">
        <f t="shared" si="5"/>
        <v>0</v>
      </c>
    </row>
    <row r="65" spans="1:6" x14ac:dyDescent="0.2">
      <c r="A65" t="str">
        <f>Magieblatt!A38</f>
        <v>keinen</v>
      </c>
      <c r="B65" s="6">
        <f>VLOOKUP(A65,'.'!$U$2:$W$218,3)</f>
        <v>0</v>
      </c>
      <c r="C65" s="6">
        <f>VLOOKUP(A65,'.'!$U$2:$W$218,2)</f>
        <v>0</v>
      </c>
      <c r="D65" s="6">
        <f>VLOOKUP(Magieblatt!T38,'.'!$H$2:$I$6,2)</f>
        <v>0</v>
      </c>
      <c r="E65" s="6">
        <f t="shared" si="4"/>
        <v>0</v>
      </c>
      <c r="F65" s="6">
        <f t="shared" si="5"/>
        <v>0</v>
      </c>
    </row>
    <row r="66" spans="1:6" x14ac:dyDescent="0.2">
      <c r="A66" t="str">
        <f>Magieblatt!A39</f>
        <v>keinen</v>
      </c>
      <c r="B66" s="6">
        <f>VLOOKUP(A66,'.'!$U$2:$W$218,3)</f>
        <v>0</v>
      </c>
      <c r="C66" s="6">
        <f>VLOOKUP(A66,'.'!$U$2:$W$218,2)</f>
        <v>0</v>
      </c>
      <c r="D66" s="6">
        <f>VLOOKUP(Magieblatt!T39,'.'!$H$2:$I$6,2)</f>
        <v>0</v>
      </c>
      <c r="E66" s="6">
        <f t="shared" si="4"/>
        <v>0</v>
      </c>
      <c r="F66" s="6">
        <f t="shared" si="5"/>
        <v>0</v>
      </c>
    </row>
    <row r="67" spans="1:6" x14ac:dyDescent="0.2">
      <c r="A67" t="str">
        <f>Magieblatt!A40</f>
        <v>keinen</v>
      </c>
      <c r="B67" s="6">
        <f>VLOOKUP(A67,'.'!$U$2:$W$218,3)</f>
        <v>0</v>
      </c>
      <c r="C67" s="6">
        <f>VLOOKUP(A67,'.'!$U$2:$W$218,2)</f>
        <v>0</v>
      </c>
      <c r="D67" s="6">
        <f>VLOOKUP(Magieblatt!T40,'.'!$H$2:$I$6,2)</f>
        <v>0</v>
      </c>
      <c r="E67" s="6">
        <f t="shared" si="4"/>
        <v>0</v>
      </c>
      <c r="F67" s="6">
        <f t="shared" si="5"/>
        <v>0</v>
      </c>
    </row>
    <row r="68" spans="1:6" x14ac:dyDescent="0.2">
      <c r="A68" t="str">
        <f>Magieblatt!A41</f>
        <v>keinen</v>
      </c>
      <c r="B68" s="6">
        <f>VLOOKUP(A68,'.'!$U$2:$W$218,3)</f>
        <v>0</v>
      </c>
      <c r="C68" s="6">
        <f>VLOOKUP(A68,'.'!$U$2:$W$218,2)</f>
        <v>0</v>
      </c>
      <c r="D68" s="6">
        <f>VLOOKUP(Magieblatt!T41,'.'!$H$2:$I$6,2)</f>
        <v>0</v>
      </c>
      <c r="E68" s="6">
        <f t="shared" si="4"/>
        <v>0</v>
      </c>
      <c r="F68" s="6">
        <f t="shared" si="5"/>
        <v>0</v>
      </c>
    </row>
    <row r="69" spans="1:6" x14ac:dyDescent="0.2">
      <c r="A69" t="str">
        <f>Magieblatt!A42</f>
        <v>keinen</v>
      </c>
      <c r="B69" s="6">
        <f>VLOOKUP(A69,'.'!$U$2:$W$218,3)</f>
        <v>0</v>
      </c>
      <c r="C69" s="6">
        <f>VLOOKUP(A69,'.'!$U$2:$W$218,2)</f>
        <v>0</v>
      </c>
      <c r="D69" s="6">
        <f>VLOOKUP(Magieblatt!T42,'.'!$H$2:$I$6,2)</f>
        <v>0</v>
      </c>
      <c r="E69" s="6">
        <f t="shared" si="4"/>
        <v>0</v>
      </c>
      <c r="F69" s="6">
        <f t="shared" si="5"/>
        <v>0</v>
      </c>
    </row>
    <row r="70" spans="1:6" x14ac:dyDescent="0.2">
      <c r="A70" t="str">
        <f>Magieblatt!A43</f>
        <v>keinen</v>
      </c>
      <c r="B70" s="6">
        <f>VLOOKUP(A70,'.'!$U$2:$W$218,3)</f>
        <v>0</v>
      </c>
      <c r="C70" s="6">
        <f>VLOOKUP(A70,'.'!$U$2:$W$218,2)</f>
        <v>0</v>
      </c>
      <c r="D70" s="6">
        <f>VLOOKUP(Magieblatt!T43,'.'!$H$2:$I$6,2)</f>
        <v>0</v>
      </c>
      <c r="E70" s="6">
        <f t="shared" si="4"/>
        <v>0</v>
      </c>
      <c r="F70" s="6">
        <f t="shared" si="5"/>
        <v>0</v>
      </c>
    </row>
    <row r="71" spans="1:6" x14ac:dyDescent="0.2">
      <c r="A71" t="str">
        <f>Magieblatt!A44</f>
        <v>keinen</v>
      </c>
      <c r="B71" s="6">
        <f>VLOOKUP(A71,'.'!$U$2:$W$218,3)</f>
        <v>0</v>
      </c>
      <c r="C71" s="6">
        <f>VLOOKUP(A71,'.'!$U$2:$W$218,2)</f>
        <v>0</v>
      </c>
      <c r="D71" s="6">
        <f>VLOOKUP(Magieblatt!T44,'.'!$H$2:$I$6,2)</f>
        <v>0</v>
      </c>
      <c r="E71" s="6">
        <f t="shared" si="4"/>
        <v>0</v>
      </c>
      <c r="F71" s="6">
        <f t="shared" si="5"/>
        <v>0</v>
      </c>
    </row>
    <row r="72" spans="1:6" x14ac:dyDescent="0.2">
      <c r="A72" t="str">
        <f>Magieblatt!A45</f>
        <v>keinen</v>
      </c>
      <c r="B72" s="6">
        <f>VLOOKUP(A72,'.'!$U$2:$W$218,3)</f>
        <v>0</v>
      </c>
      <c r="C72" s="6">
        <f>VLOOKUP(A72,'.'!$U$2:$W$218,2)</f>
        <v>0</v>
      </c>
      <c r="D72" s="6">
        <f>VLOOKUP(Magieblatt!T45,'.'!$H$2:$I$6,2)</f>
        <v>0</v>
      </c>
      <c r="E72" s="6">
        <f t="shared" si="4"/>
        <v>0</v>
      </c>
      <c r="F72" s="6">
        <f t="shared" si="5"/>
        <v>0</v>
      </c>
    </row>
    <row r="73" spans="1:6" x14ac:dyDescent="0.2">
      <c r="A73" t="str">
        <f>Magieblatt!A46</f>
        <v>keinen</v>
      </c>
      <c r="B73" s="6">
        <f>VLOOKUP(A73,'.'!$U$2:$W$218,3)</f>
        <v>0</v>
      </c>
      <c r="C73" s="6">
        <f>VLOOKUP(A73,'.'!$U$2:$W$218,2)</f>
        <v>0</v>
      </c>
      <c r="D73" s="6">
        <f>VLOOKUP(Magieblatt!T46,'.'!$H$2:$I$6,2)</f>
        <v>0</v>
      </c>
      <c r="E73" s="6">
        <f t="shared" si="4"/>
        <v>0</v>
      </c>
      <c r="F73" s="6">
        <f t="shared" si="5"/>
        <v>0</v>
      </c>
    </row>
    <row r="74" spans="1:6" x14ac:dyDescent="0.2">
      <c r="A74" t="str">
        <f>Magieblatt!A47</f>
        <v>keinen</v>
      </c>
      <c r="B74" s="6">
        <f>VLOOKUP(A74,'.'!$U$2:$W$218,3)</f>
        <v>0</v>
      </c>
      <c r="C74" s="6">
        <f>VLOOKUP(A74,'.'!$U$2:$W$218,2)</f>
        <v>0</v>
      </c>
      <c r="D74" s="6">
        <f>VLOOKUP(Magieblatt!T47,'.'!$H$2:$I$6,2)</f>
        <v>0</v>
      </c>
      <c r="E74" s="6">
        <f t="shared" si="4"/>
        <v>0</v>
      </c>
      <c r="F74" s="6">
        <f t="shared" si="5"/>
        <v>0</v>
      </c>
    </row>
    <row r="75" spans="1:6" x14ac:dyDescent="0.2">
      <c r="A75" t="str">
        <f>Magieblatt!A48</f>
        <v>keinen</v>
      </c>
      <c r="B75" s="6">
        <f>VLOOKUP(A75,'.'!$U$2:$W$218,3)</f>
        <v>0</v>
      </c>
      <c r="C75" s="6">
        <f>VLOOKUP(A75,'.'!$U$2:$W$218,2)</f>
        <v>0</v>
      </c>
      <c r="D75" s="6">
        <f>VLOOKUP(Magieblatt!T48,'.'!$H$2:$I$6,2)</f>
        <v>0</v>
      </c>
      <c r="E75" s="6">
        <f t="shared" si="4"/>
        <v>0</v>
      </c>
      <c r="F75" s="6">
        <f t="shared" si="5"/>
        <v>0</v>
      </c>
    </row>
    <row r="76" spans="1:6" x14ac:dyDescent="0.2">
      <c r="A76" t="str">
        <f>Magieblatt!A49</f>
        <v>keinen</v>
      </c>
      <c r="B76" s="6">
        <f>VLOOKUP(A76,'.'!$U$2:$W$218,3)</f>
        <v>0</v>
      </c>
      <c r="C76" s="6">
        <f>VLOOKUP(A76,'.'!$U$2:$W$218,2)</f>
        <v>0</v>
      </c>
      <c r="D76" s="6">
        <f>VLOOKUP(Magieblatt!T49,'.'!$H$2:$I$6,2)</f>
        <v>0</v>
      </c>
      <c r="E76" s="6">
        <f t="shared" si="4"/>
        <v>0</v>
      </c>
      <c r="F76" s="6">
        <f t="shared" si="5"/>
        <v>0</v>
      </c>
    </row>
    <row r="77" spans="1:6" x14ac:dyDescent="0.2">
      <c r="A77" t="str">
        <f>Magieblatt!A50</f>
        <v>keinen</v>
      </c>
      <c r="B77" s="6">
        <f>VLOOKUP(A77,'.'!$U$2:$W$218,3)</f>
        <v>0</v>
      </c>
      <c r="C77" s="6">
        <f>VLOOKUP(A77,'.'!$U$2:$W$218,2)</f>
        <v>0</v>
      </c>
      <c r="D77" s="6">
        <f>VLOOKUP(Magieblatt!T50,'.'!$H$2:$I$6,2)</f>
        <v>0</v>
      </c>
      <c r="E77" s="6">
        <f t="shared" si="4"/>
        <v>0</v>
      </c>
      <c r="F77" s="6">
        <f t="shared" si="5"/>
        <v>0</v>
      </c>
    </row>
    <row r="78" spans="1:6" x14ac:dyDescent="0.2">
      <c r="A78" t="str">
        <f>Magieblatt!A51</f>
        <v>keinen</v>
      </c>
      <c r="B78" s="6">
        <f>VLOOKUP(A78,'.'!$U$2:$W$218,3)</f>
        <v>0</v>
      </c>
      <c r="C78" s="6">
        <f>VLOOKUP(A78,'.'!$U$2:$W$218,2)</f>
        <v>0</v>
      </c>
      <c r="D78" s="6">
        <f>VLOOKUP(Magieblatt!T51,'.'!$H$2:$I$6,2)</f>
        <v>0</v>
      </c>
      <c r="E78" s="6">
        <f t="shared" si="4"/>
        <v>0</v>
      </c>
      <c r="F78" s="6">
        <f t="shared" si="5"/>
        <v>0</v>
      </c>
    </row>
    <row r="79" spans="1:6" x14ac:dyDescent="0.2">
      <c r="A79" t="str">
        <f>Magieblatt!A52</f>
        <v>keinen</v>
      </c>
      <c r="B79" s="6">
        <f>VLOOKUP(A79,'.'!$U$2:$W$218,3)</f>
        <v>0</v>
      </c>
      <c r="C79" s="6">
        <f>VLOOKUP(A79,'.'!$U$2:$W$218,2)</f>
        <v>0</v>
      </c>
      <c r="D79" s="6">
        <f>VLOOKUP(Magieblatt!T52,'.'!$H$2:$I$6,2)</f>
        <v>0</v>
      </c>
      <c r="E79" s="6">
        <f t="shared" si="4"/>
        <v>0</v>
      </c>
      <c r="F79" s="6">
        <f t="shared" si="5"/>
        <v>0</v>
      </c>
    </row>
    <row r="80" spans="1:6" x14ac:dyDescent="0.2">
      <c r="A80" t="str">
        <f>Magieblatt!A53</f>
        <v>keinen</v>
      </c>
      <c r="B80" s="6">
        <f>VLOOKUP(A80,'.'!$U$2:$W$218,3)</f>
        <v>0</v>
      </c>
      <c r="C80" s="6">
        <f>VLOOKUP(A80,'.'!$U$2:$W$218,2)</f>
        <v>0</v>
      </c>
      <c r="D80" s="6">
        <f>VLOOKUP(Magieblatt!T53,'.'!$H$2:$I$6,2)</f>
        <v>0</v>
      </c>
      <c r="E80" s="6">
        <f t="shared" si="4"/>
        <v>0</v>
      </c>
      <c r="F80" s="6">
        <f t="shared" si="5"/>
        <v>0</v>
      </c>
    </row>
    <row r="81" spans="1:6" x14ac:dyDescent="0.2">
      <c r="A81" t="str">
        <f>Magieblatt!A54</f>
        <v>keinen</v>
      </c>
      <c r="B81" s="6">
        <f>VLOOKUP(A81,'.'!$U$2:$W$218,3)</f>
        <v>0</v>
      </c>
      <c r="C81" s="6">
        <f>VLOOKUP(A81,'.'!$U$2:$W$218,2)</f>
        <v>0</v>
      </c>
      <c r="D81" s="6">
        <f>VLOOKUP(Magieblatt!T54,'.'!$H$2:$I$6,2)</f>
        <v>0</v>
      </c>
      <c r="E81" s="6">
        <f t="shared" si="4"/>
        <v>0</v>
      </c>
      <c r="F81" s="6">
        <f t="shared" si="5"/>
        <v>0</v>
      </c>
    </row>
    <row r="82" spans="1:6" x14ac:dyDescent="0.2">
      <c r="A82" t="str">
        <f>Magieblatt!A55</f>
        <v>keinen</v>
      </c>
      <c r="B82" s="6">
        <f>VLOOKUP(A82,'.'!$U$2:$W$218,3)</f>
        <v>0</v>
      </c>
      <c r="C82" s="6">
        <f>VLOOKUP(A82,'.'!$U$2:$W$218,2)</f>
        <v>0</v>
      </c>
      <c r="D82" s="6">
        <f>VLOOKUP(Magieblatt!T55,'.'!$H$2:$I$6,2)</f>
        <v>0</v>
      </c>
      <c r="E82" s="6">
        <f t="shared" si="4"/>
        <v>0</v>
      </c>
      <c r="F82" s="6">
        <f t="shared" si="5"/>
        <v>0</v>
      </c>
    </row>
    <row r="83" spans="1:6" x14ac:dyDescent="0.2">
      <c r="A83" t="str">
        <f>Magieblatt!A56</f>
        <v>keinen</v>
      </c>
      <c r="B83" s="6">
        <f>VLOOKUP(A83,'.'!$U$2:$W$218,3)</f>
        <v>0</v>
      </c>
      <c r="C83" s="6">
        <f>VLOOKUP(A83,'.'!$U$2:$W$218,2)</f>
        <v>0</v>
      </c>
      <c r="D83" s="6">
        <f>VLOOKUP(Magieblatt!T56,'.'!$H$2:$I$6,2)</f>
        <v>0</v>
      </c>
      <c r="E83" s="6">
        <f t="shared" si="4"/>
        <v>0</v>
      </c>
      <c r="F83" s="6">
        <f t="shared" si="5"/>
        <v>0</v>
      </c>
    </row>
  </sheetData>
  <phoneticPr fontId="1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3"/>
  <sheetViews>
    <sheetView topLeftCell="S191" workbookViewId="0">
      <selection activeCell="U226" sqref="U226"/>
    </sheetView>
  </sheetViews>
  <sheetFormatPr baseColWidth="10" defaultRowHeight="12.75" x14ac:dyDescent="0.2"/>
  <cols>
    <col min="1" max="1" width="17.85546875" bestFit="1" customWidth="1"/>
    <col min="2" max="2" width="13.140625" bestFit="1" customWidth="1"/>
    <col min="3" max="3" width="4.140625" style="6" bestFit="1" customWidth="1"/>
    <col min="4" max="4" width="8" style="6" customWidth="1"/>
    <col min="5" max="5" width="22" bestFit="1" customWidth="1"/>
    <col min="6" max="6" width="13.140625" bestFit="1" customWidth="1"/>
    <col min="7" max="9" width="13.140625" customWidth="1"/>
    <col min="11" max="11" width="21.85546875" bestFit="1" customWidth="1"/>
    <col min="12" max="12" width="7.28515625" bestFit="1" customWidth="1"/>
    <col min="15" max="15" width="12.85546875" style="6" bestFit="1" customWidth="1"/>
    <col min="18" max="18" width="12.5703125" style="6" bestFit="1" customWidth="1"/>
    <col min="19" max="19" width="11.42578125" style="6"/>
    <col min="21" max="21" width="28.28515625" bestFit="1" customWidth="1"/>
    <col min="22" max="22" width="11" style="6" bestFit="1" customWidth="1"/>
    <col min="23" max="23" width="11.42578125" style="6"/>
  </cols>
  <sheetData>
    <row r="1" spans="1:23" x14ac:dyDescent="0.2">
      <c r="A1" s="4" t="s">
        <v>14</v>
      </c>
      <c r="B1" s="5" t="s">
        <v>22</v>
      </c>
      <c r="C1" s="5" t="s">
        <v>463</v>
      </c>
      <c r="D1" s="5"/>
      <c r="E1" s="4" t="s">
        <v>23</v>
      </c>
      <c r="F1" s="5" t="s">
        <v>22</v>
      </c>
      <c r="G1" s="5"/>
      <c r="H1" s="5"/>
      <c r="I1" s="5"/>
      <c r="J1" s="4"/>
      <c r="K1" s="4" t="s">
        <v>24</v>
      </c>
      <c r="L1" s="5" t="s">
        <v>25</v>
      </c>
      <c r="M1" s="5" t="s">
        <v>476</v>
      </c>
      <c r="O1" s="5" t="s">
        <v>401</v>
      </c>
      <c r="P1" s="5" t="s">
        <v>288</v>
      </c>
      <c r="R1" s="5" t="s">
        <v>479</v>
      </c>
      <c r="S1" s="5" t="s">
        <v>288</v>
      </c>
      <c r="U1" s="7" t="s">
        <v>444</v>
      </c>
      <c r="V1" s="5" t="s">
        <v>445</v>
      </c>
    </row>
    <row r="2" spans="1:23" x14ac:dyDescent="0.2">
      <c r="A2" s="17" t="s">
        <v>28</v>
      </c>
      <c r="B2" s="6">
        <v>3</v>
      </c>
      <c r="C2" s="6">
        <v>1</v>
      </c>
      <c r="D2" s="6">
        <v>1</v>
      </c>
      <c r="E2" t="s">
        <v>26</v>
      </c>
      <c r="F2" s="6">
        <v>2</v>
      </c>
      <c r="G2" s="6">
        <v>1</v>
      </c>
      <c r="H2" t="s">
        <v>421</v>
      </c>
      <c r="I2" s="6">
        <v>-1</v>
      </c>
      <c r="K2" t="s">
        <v>540</v>
      </c>
      <c r="L2" s="6">
        <v>-1</v>
      </c>
      <c r="M2" s="6">
        <v>0</v>
      </c>
      <c r="O2" s="19" t="s">
        <v>452</v>
      </c>
      <c r="P2" s="6">
        <v>2</v>
      </c>
      <c r="R2" s="17" t="s">
        <v>407</v>
      </c>
      <c r="S2" s="6">
        <v>0</v>
      </c>
      <c r="U2" s="8" t="s">
        <v>333</v>
      </c>
      <c r="V2" s="31">
        <v>2</v>
      </c>
      <c r="W2" s="6">
        <v>1</v>
      </c>
    </row>
    <row r="3" spans="1:23" x14ac:dyDescent="0.2">
      <c r="A3" s="17" t="s">
        <v>30</v>
      </c>
      <c r="B3" s="6">
        <v>1</v>
      </c>
      <c r="C3" s="6">
        <v>1</v>
      </c>
      <c r="D3" s="6">
        <v>1</v>
      </c>
      <c r="E3" t="s">
        <v>31</v>
      </c>
      <c r="F3" s="6">
        <v>4</v>
      </c>
      <c r="G3" s="6">
        <v>1</v>
      </c>
      <c r="H3" t="s">
        <v>422</v>
      </c>
      <c r="I3" s="6">
        <v>-2</v>
      </c>
      <c r="K3" t="s">
        <v>29</v>
      </c>
      <c r="L3" s="6">
        <v>3</v>
      </c>
      <c r="M3" s="6">
        <v>0</v>
      </c>
      <c r="O3" s="19" t="s">
        <v>454</v>
      </c>
      <c r="P3" s="6">
        <v>3</v>
      </c>
      <c r="R3" s="17" t="s">
        <v>452</v>
      </c>
      <c r="S3" s="6">
        <v>0</v>
      </c>
      <c r="U3" s="8" t="s">
        <v>291</v>
      </c>
      <c r="V3" s="31">
        <v>6</v>
      </c>
      <c r="W3" s="6">
        <v>1</v>
      </c>
    </row>
    <row r="4" spans="1:23" x14ac:dyDescent="0.2">
      <c r="A4" s="17" t="s">
        <v>33</v>
      </c>
      <c r="B4" s="6">
        <v>3</v>
      </c>
      <c r="C4" s="6">
        <v>1</v>
      </c>
      <c r="D4" s="6">
        <v>1</v>
      </c>
      <c r="E4" t="s">
        <v>34</v>
      </c>
      <c r="F4" s="6">
        <v>6</v>
      </c>
      <c r="G4" s="6">
        <v>1</v>
      </c>
      <c r="H4" s="34" t="s">
        <v>467</v>
      </c>
      <c r="I4" s="6">
        <v>0</v>
      </c>
      <c r="K4" t="s">
        <v>32</v>
      </c>
      <c r="L4" s="6">
        <v>-1</v>
      </c>
      <c r="M4" s="6">
        <v>0</v>
      </c>
      <c r="O4" s="19" t="s">
        <v>453</v>
      </c>
      <c r="P4" s="6">
        <v>3</v>
      </c>
      <c r="R4" s="17" t="s">
        <v>458</v>
      </c>
      <c r="S4" s="6">
        <v>0</v>
      </c>
      <c r="U4" s="8" t="s">
        <v>334</v>
      </c>
      <c r="V4" s="31">
        <v>4</v>
      </c>
      <c r="W4" s="6">
        <v>1</v>
      </c>
    </row>
    <row r="5" spans="1:23" x14ac:dyDescent="0.2">
      <c r="A5" s="34" t="s">
        <v>36</v>
      </c>
      <c r="B5" s="6">
        <v>0</v>
      </c>
      <c r="C5" s="6">
        <v>0</v>
      </c>
      <c r="D5" s="6">
        <v>0</v>
      </c>
      <c r="E5" t="s">
        <v>37</v>
      </c>
      <c r="F5" s="6">
        <v>8</v>
      </c>
      <c r="G5" s="6">
        <v>1</v>
      </c>
      <c r="H5" t="s">
        <v>538</v>
      </c>
      <c r="I5" s="6">
        <v>1</v>
      </c>
      <c r="K5" t="s">
        <v>35</v>
      </c>
      <c r="L5" s="6">
        <v>-2</v>
      </c>
      <c r="M5" s="6">
        <v>0</v>
      </c>
      <c r="O5" s="19" t="s">
        <v>404</v>
      </c>
      <c r="P5" s="6">
        <v>2</v>
      </c>
      <c r="R5" s="17" t="s">
        <v>454</v>
      </c>
      <c r="S5" s="6">
        <v>0</v>
      </c>
      <c r="U5" s="8" t="s">
        <v>181</v>
      </c>
      <c r="V5" s="31">
        <v>1</v>
      </c>
      <c r="W5" s="6">
        <v>1</v>
      </c>
    </row>
    <row r="6" spans="1:23" x14ac:dyDescent="0.2">
      <c r="A6" s="17" t="s">
        <v>39</v>
      </c>
      <c r="B6" s="6">
        <v>4</v>
      </c>
      <c r="C6" s="6">
        <v>1</v>
      </c>
      <c r="D6" s="6">
        <v>1</v>
      </c>
      <c r="E6" t="s">
        <v>40</v>
      </c>
      <c r="F6" s="6">
        <v>10</v>
      </c>
      <c r="G6" s="6">
        <v>1</v>
      </c>
      <c r="I6" s="6"/>
      <c r="K6" t="s">
        <v>38</v>
      </c>
      <c r="L6" s="6">
        <v>-3</v>
      </c>
      <c r="M6" s="6">
        <v>0</v>
      </c>
      <c r="O6" s="19" t="s">
        <v>405</v>
      </c>
      <c r="P6" s="6">
        <v>3</v>
      </c>
      <c r="R6" s="17" t="s">
        <v>453</v>
      </c>
      <c r="S6" s="6">
        <v>0</v>
      </c>
      <c r="U6" s="8" t="s">
        <v>261</v>
      </c>
      <c r="V6" s="31">
        <v>3</v>
      </c>
      <c r="W6" s="6">
        <v>1</v>
      </c>
    </row>
    <row r="7" spans="1:23" x14ac:dyDescent="0.2">
      <c r="A7" s="17" t="s">
        <v>41</v>
      </c>
      <c r="B7" s="6">
        <v>3</v>
      </c>
      <c r="C7" s="6">
        <v>0</v>
      </c>
      <c r="D7" s="6">
        <v>1</v>
      </c>
      <c r="E7" t="s">
        <v>42</v>
      </c>
      <c r="F7" s="6">
        <v>12</v>
      </c>
      <c r="G7" s="6">
        <v>1</v>
      </c>
      <c r="H7" s="6"/>
      <c r="I7" s="6"/>
      <c r="K7" t="s">
        <v>537</v>
      </c>
      <c r="L7" s="6">
        <v>-4</v>
      </c>
      <c r="M7" s="6">
        <v>0</v>
      </c>
      <c r="O7" s="19" t="s">
        <v>406</v>
      </c>
      <c r="P7" s="6">
        <v>3</v>
      </c>
      <c r="R7" s="17" t="s">
        <v>459</v>
      </c>
      <c r="S7" s="6">
        <v>0</v>
      </c>
      <c r="U7" s="8" t="s">
        <v>182</v>
      </c>
      <c r="V7" s="31">
        <v>5</v>
      </c>
      <c r="W7" s="6">
        <v>1</v>
      </c>
    </row>
    <row r="8" spans="1:23" x14ac:dyDescent="0.2">
      <c r="A8" s="17" t="s">
        <v>44</v>
      </c>
      <c r="B8" s="6">
        <v>3</v>
      </c>
      <c r="C8" s="6">
        <v>0</v>
      </c>
      <c r="D8" s="6">
        <v>1</v>
      </c>
      <c r="E8" t="s">
        <v>45</v>
      </c>
      <c r="F8" s="6">
        <v>14</v>
      </c>
      <c r="G8" s="6">
        <v>1</v>
      </c>
      <c r="H8" s="6"/>
      <c r="I8" s="6"/>
      <c r="K8" t="s">
        <v>43</v>
      </c>
      <c r="L8" s="6">
        <v>-4</v>
      </c>
      <c r="M8" s="6">
        <v>0</v>
      </c>
      <c r="O8" s="19" t="s">
        <v>402</v>
      </c>
      <c r="P8" s="6">
        <v>3</v>
      </c>
      <c r="R8" s="17" t="s">
        <v>456</v>
      </c>
      <c r="S8" s="6">
        <v>1</v>
      </c>
      <c r="U8" s="8" t="s">
        <v>292</v>
      </c>
      <c r="V8" s="31">
        <v>8</v>
      </c>
      <c r="W8" s="6">
        <v>1</v>
      </c>
    </row>
    <row r="9" spans="1:23" x14ac:dyDescent="0.2">
      <c r="A9" s="44" t="s">
        <v>47</v>
      </c>
      <c r="B9" s="6">
        <v>4</v>
      </c>
      <c r="C9" s="6">
        <v>1</v>
      </c>
      <c r="D9" s="6">
        <v>1</v>
      </c>
      <c r="E9" t="s">
        <v>52</v>
      </c>
      <c r="F9" s="6">
        <v>1</v>
      </c>
      <c r="G9" s="6">
        <v>1</v>
      </c>
      <c r="H9" s="6"/>
      <c r="I9" s="6"/>
      <c r="K9" t="s">
        <v>46</v>
      </c>
      <c r="L9" s="6">
        <v>-3</v>
      </c>
      <c r="M9" s="6">
        <v>0</v>
      </c>
      <c r="O9" s="19" t="s">
        <v>455</v>
      </c>
      <c r="P9" s="6">
        <v>3</v>
      </c>
      <c r="R9" s="17" t="s">
        <v>461</v>
      </c>
      <c r="S9" s="6">
        <v>0</v>
      </c>
      <c r="U9" s="8" t="s">
        <v>183</v>
      </c>
      <c r="V9" s="31">
        <v>1</v>
      </c>
      <c r="W9" s="6">
        <v>1</v>
      </c>
    </row>
    <row r="10" spans="1:23" x14ac:dyDescent="0.2">
      <c r="A10" s="17" t="s">
        <v>49</v>
      </c>
      <c r="B10" s="6">
        <v>0</v>
      </c>
      <c r="C10" s="6">
        <v>0</v>
      </c>
      <c r="D10" s="6">
        <v>1</v>
      </c>
      <c r="E10" t="s">
        <v>54</v>
      </c>
      <c r="F10" s="6">
        <v>3</v>
      </c>
      <c r="G10" s="6">
        <v>1</v>
      </c>
      <c r="H10" s="6"/>
      <c r="I10" s="6"/>
      <c r="K10" t="s">
        <v>48</v>
      </c>
      <c r="L10" s="6">
        <v>-1</v>
      </c>
      <c r="M10" s="6">
        <v>0</v>
      </c>
      <c r="O10" s="19" t="s">
        <v>451</v>
      </c>
      <c r="P10" s="6">
        <v>2</v>
      </c>
      <c r="R10" s="33" t="s">
        <v>462</v>
      </c>
      <c r="S10" s="6">
        <v>0</v>
      </c>
      <c r="U10" s="8" t="s">
        <v>262</v>
      </c>
      <c r="V10" s="31">
        <v>2</v>
      </c>
      <c r="W10" s="6">
        <v>1</v>
      </c>
    </row>
    <row r="11" spans="1:23" x14ac:dyDescent="0.2">
      <c r="A11" s="30" t="s">
        <v>435</v>
      </c>
      <c r="B11" s="6">
        <v>1</v>
      </c>
      <c r="C11" s="6">
        <v>1</v>
      </c>
      <c r="D11" s="6">
        <v>1</v>
      </c>
      <c r="E11" t="s">
        <v>56</v>
      </c>
      <c r="F11" s="6">
        <v>3</v>
      </c>
      <c r="G11" s="6">
        <v>1</v>
      </c>
      <c r="H11" s="6"/>
      <c r="I11" s="6"/>
      <c r="K11" t="s">
        <v>50</v>
      </c>
      <c r="L11" s="6">
        <v>-6</v>
      </c>
      <c r="M11" s="6">
        <v>0</v>
      </c>
      <c r="O11" s="19" t="s">
        <v>403</v>
      </c>
      <c r="P11" s="6">
        <v>4</v>
      </c>
      <c r="R11" s="17" t="s">
        <v>460</v>
      </c>
      <c r="S11" s="6">
        <v>0</v>
      </c>
      <c r="U11" s="8" t="s">
        <v>184</v>
      </c>
      <c r="V11" s="31">
        <v>4</v>
      </c>
      <c r="W11" s="6">
        <v>1</v>
      </c>
    </row>
    <row r="12" spans="1:23" x14ac:dyDescent="0.2">
      <c r="A12" s="30" t="s">
        <v>436</v>
      </c>
      <c r="B12" s="6">
        <v>2</v>
      </c>
      <c r="C12" s="6">
        <v>2</v>
      </c>
      <c r="D12" s="6">
        <v>1</v>
      </c>
      <c r="E12" t="s">
        <v>59</v>
      </c>
      <c r="F12" s="6">
        <v>2</v>
      </c>
      <c r="G12" s="6">
        <v>1</v>
      </c>
      <c r="H12" s="6"/>
      <c r="I12" s="6"/>
      <c r="K12" t="s">
        <v>55</v>
      </c>
      <c r="L12" s="6">
        <v>-2</v>
      </c>
      <c r="M12" s="6">
        <v>0</v>
      </c>
      <c r="R12" s="17" t="s">
        <v>451</v>
      </c>
      <c r="S12" s="6">
        <v>0</v>
      </c>
      <c r="U12" s="8" t="s">
        <v>263</v>
      </c>
      <c r="V12" s="31">
        <v>7</v>
      </c>
      <c r="W12" s="6">
        <v>1</v>
      </c>
    </row>
    <row r="13" spans="1:23" x14ac:dyDescent="0.2">
      <c r="A13" s="30" t="s">
        <v>437</v>
      </c>
      <c r="B13" s="6">
        <v>4</v>
      </c>
      <c r="C13" s="6">
        <v>3</v>
      </c>
      <c r="D13" s="6">
        <v>1</v>
      </c>
      <c r="E13" t="s">
        <v>546</v>
      </c>
      <c r="F13" s="6">
        <v>2</v>
      </c>
      <c r="G13" s="6">
        <v>1</v>
      </c>
      <c r="H13" s="6"/>
      <c r="I13" s="6"/>
      <c r="K13" t="s">
        <v>57</v>
      </c>
      <c r="L13" s="6">
        <v>-4</v>
      </c>
      <c r="M13" s="6">
        <v>0</v>
      </c>
      <c r="O13" s="5"/>
      <c r="P13" s="5"/>
      <c r="R13" s="17" t="s">
        <v>457</v>
      </c>
      <c r="S13" s="6">
        <v>-1</v>
      </c>
      <c r="U13" s="8" t="s">
        <v>185</v>
      </c>
      <c r="V13" s="31">
        <v>1</v>
      </c>
      <c r="W13" s="6">
        <v>1</v>
      </c>
    </row>
    <row r="14" spans="1:23" x14ac:dyDescent="0.2">
      <c r="A14" s="30" t="s">
        <v>438</v>
      </c>
      <c r="B14" s="6">
        <v>6</v>
      </c>
      <c r="C14" s="6">
        <v>4</v>
      </c>
      <c r="D14" s="6">
        <v>1</v>
      </c>
      <c r="E14" t="s">
        <v>547</v>
      </c>
      <c r="F14" s="6">
        <v>5</v>
      </c>
      <c r="G14" s="6">
        <v>1</v>
      </c>
      <c r="H14" s="6"/>
      <c r="I14" s="6"/>
      <c r="K14" t="s">
        <v>58</v>
      </c>
      <c r="L14" s="6">
        <v>-3</v>
      </c>
      <c r="M14" s="6">
        <v>0</v>
      </c>
      <c r="U14" s="8" t="s">
        <v>186</v>
      </c>
      <c r="V14" s="31">
        <v>2</v>
      </c>
      <c r="W14" s="6">
        <v>1</v>
      </c>
    </row>
    <row r="15" spans="1:23" x14ac:dyDescent="0.2">
      <c r="A15" s="30" t="s">
        <v>439</v>
      </c>
      <c r="B15" s="6">
        <v>9</v>
      </c>
      <c r="C15" s="6">
        <v>5</v>
      </c>
      <c r="D15" s="6">
        <v>1</v>
      </c>
      <c r="E15" t="s">
        <v>65</v>
      </c>
      <c r="F15" s="6">
        <v>1</v>
      </c>
      <c r="G15" s="6">
        <v>1</v>
      </c>
      <c r="H15" s="6"/>
      <c r="I15" s="6"/>
      <c r="K15" t="s">
        <v>60</v>
      </c>
      <c r="L15" s="6">
        <v>-6</v>
      </c>
      <c r="M15" s="6">
        <v>0</v>
      </c>
      <c r="U15" s="8" t="s">
        <v>187</v>
      </c>
      <c r="V15" s="31">
        <v>3</v>
      </c>
      <c r="W15" s="6">
        <v>1</v>
      </c>
    </row>
    <row r="16" spans="1:23" x14ac:dyDescent="0.2">
      <c r="A16" t="s">
        <v>51</v>
      </c>
      <c r="B16" s="6">
        <v>3</v>
      </c>
      <c r="C16" s="6">
        <v>0</v>
      </c>
      <c r="D16" s="6">
        <v>1</v>
      </c>
      <c r="E16" t="s">
        <v>67</v>
      </c>
      <c r="F16" s="6">
        <v>2</v>
      </c>
      <c r="G16" s="6">
        <v>1</v>
      </c>
      <c r="H16" s="6"/>
      <c r="I16" s="6"/>
      <c r="K16" t="s">
        <v>61</v>
      </c>
      <c r="L16" s="6">
        <v>-2</v>
      </c>
      <c r="M16" s="6">
        <v>0</v>
      </c>
      <c r="O16" s="5" t="s">
        <v>495</v>
      </c>
      <c r="P16" s="5" t="s">
        <v>496</v>
      </c>
      <c r="U16" s="8" t="s">
        <v>188</v>
      </c>
      <c r="V16" s="31">
        <v>4</v>
      </c>
      <c r="W16" s="6">
        <v>1</v>
      </c>
    </row>
    <row r="17" spans="1:23" x14ac:dyDescent="0.2">
      <c r="A17" s="44" t="s">
        <v>502</v>
      </c>
      <c r="B17" s="6">
        <v>5</v>
      </c>
      <c r="C17" s="6">
        <v>1</v>
      </c>
      <c r="D17" s="6">
        <v>1</v>
      </c>
      <c r="E17" t="s">
        <v>428</v>
      </c>
      <c r="F17" s="6">
        <v>4</v>
      </c>
      <c r="G17" s="6">
        <v>1</v>
      </c>
      <c r="H17" s="6"/>
      <c r="I17" s="6"/>
      <c r="K17" t="s">
        <v>64</v>
      </c>
      <c r="L17" s="6">
        <v>-2</v>
      </c>
      <c r="M17" s="6">
        <v>0</v>
      </c>
      <c r="O17" s="31" t="s">
        <v>493</v>
      </c>
      <c r="P17" s="31" t="s">
        <v>515</v>
      </c>
      <c r="U17" s="8" t="s">
        <v>189</v>
      </c>
      <c r="V17" s="31">
        <v>5</v>
      </c>
      <c r="W17" s="6">
        <v>1</v>
      </c>
    </row>
    <row r="18" spans="1:23" x14ac:dyDescent="0.2">
      <c r="B18" s="6"/>
      <c r="E18" t="s">
        <v>429</v>
      </c>
      <c r="F18" s="6">
        <v>7</v>
      </c>
      <c r="G18" s="6">
        <v>1</v>
      </c>
      <c r="H18" s="6"/>
      <c r="I18" s="6"/>
      <c r="K18" t="s">
        <v>66</v>
      </c>
      <c r="L18" s="6">
        <v>-2</v>
      </c>
      <c r="M18" s="6">
        <v>0</v>
      </c>
      <c r="O18" s="31" t="s">
        <v>499</v>
      </c>
      <c r="P18" s="31" t="s">
        <v>514</v>
      </c>
      <c r="U18" s="8" t="s">
        <v>190</v>
      </c>
      <c r="V18" s="31">
        <v>6</v>
      </c>
      <c r="W18" s="6">
        <v>1</v>
      </c>
    </row>
    <row r="19" spans="1:23" x14ac:dyDescent="0.2">
      <c r="B19" s="6"/>
      <c r="E19" t="s">
        <v>430</v>
      </c>
      <c r="F19" s="6">
        <v>10</v>
      </c>
      <c r="G19" s="6">
        <v>1</v>
      </c>
      <c r="H19" s="6"/>
      <c r="I19" s="6"/>
      <c r="K19" t="s">
        <v>68</v>
      </c>
      <c r="L19" s="6">
        <v>-2</v>
      </c>
      <c r="M19" s="6">
        <v>0</v>
      </c>
      <c r="O19" s="31" t="s">
        <v>492</v>
      </c>
      <c r="P19" s="31" t="s">
        <v>497</v>
      </c>
      <c r="U19" s="8" t="s">
        <v>191</v>
      </c>
      <c r="V19" s="31">
        <v>7</v>
      </c>
      <c r="W19" s="6">
        <v>1</v>
      </c>
    </row>
    <row r="20" spans="1:23" x14ac:dyDescent="0.2">
      <c r="A20" s="17" t="s">
        <v>28</v>
      </c>
      <c r="B20" s="6">
        <v>0</v>
      </c>
      <c r="E20" t="s">
        <v>69</v>
      </c>
      <c r="F20" s="6">
        <v>1</v>
      </c>
      <c r="G20" s="6">
        <v>1</v>
      </c>
      <c r="H20" s="6"/>
      <c r="I20" s="6"/>
      <c r="K20" t="s">
        <v>70</v>
      </c>
      <c r="L20" s="6">
        <v>-2</v>
      </c>
      <c r="M20" s="6">
        <v>0</v>
      </c>
      <c r="O20" s="31" t="s">
        <v>422</v>
      </c>
      <c r="P20" s="31" t="s">
        <v>516</v>
      </c>
      <c r="U20" s="8" t="s">
        <v>335</v>
      </c>
      <c r="V20" s="31">
        <v>4</v>
      </c>
      <c r="W20" s="6">
        <v>1</v>
      </c>
    </row>
    <row r="21" spans="1:23" x14ac:dyDescent="0.2">
      <c r="A21" s="17" t="s">
        <v>30</v>
      </c>
      <c r="B21" s="6">
        <v>0</v>
      </c>
      <c r="E21" t="s">
        <v>71</v>
      </c>
      <c r="F21" s="6">
        <v>3</v>
      </c>
      <c r="G21" s="6">
        <v>1</v>
      </c>
      <c r="H21" s="6"/>
      <c r="I21" s="6"/>
      <c r="K21" t="s">
        <v>72</v>
      </c>
      <c r="L21" s="6">
        <v>-4</v>
      </c>
      <c r="M21" s="6">
        <v>0</v>
      </c>
      <c r="O21" s="31" t="s">
        <v>494</v>
      </c>
      <c r="P21" s="31" t="s">
        <v>498</v>
      </c>
      <c r="U21" s="8" t="s">
        <v>322</v>
      </c>
      <c r="V21" s="31">
        <v>2</v>
      </c>
      <c r="W21" s="6">
        <v>1</v>
      </c>
    </row>
    <row r="22" spans="1:23" x14ac:dyDescent="0.2">
      <c r="A22" s="17" t="s">
        <v>33</v>
      </c>
      <c r="B22" s="6">
        <v>0</v>
      </c>
      <c r="E22" t="s">
        <v>73</v>
      </c>
      <c r="F22" s="6">
        <v>6</v>
      </c>
      <c r="G22" s="6">
        <v>1</v>
      </c>
      <c r="H22" s="6"/>
      <c r="I22" s="6"/>
      <c r="K22" t="s">
        <v>74</v>
      </c>
      <c r="L22" s="6">
        <v>-6</v>
      </c>
      <c r="M22" s="6">
        <v>0</v>
      </c>
      <c r="U22" s="8" t="s">
        <v>50</v>
      </c>
      <c r="V22" s="31">
        <v>3</v>
      </c>
      <c r="W22" s="6">
        <v>1</v>
      </c>
    </row>
    <row r="23" spans="1:23" x14ac:dyDescent="0.2">
      <c r="A23" s="34" t="s">
        <v>36</v>
      </c>
      <c r="B23" s="6">
        <v>0</v>
      </c>
      <c r="E23" t="s">
        <v>431</v>
      </c>
      <c r="F23" s="6">
        <v>10</v>
      </c>
      <c r="G23" s="6">
        <v>1</v>
      </c>
      <c r="H23" s="6"/>
      <c r="I23" s="6"/>
      <c r="K23" t="s">
        <v>76</v>
      </c>
      <c r="L23" s="6">
        <v>-1</v>
      </c>
      <c r="M23" s="6">
        <v>0</v>
      </c>
      <c r="U23" s="8" t="s">
        <v>336</v>
      </c>
      <c r="V23" s="31">
        <v>1</v>
      </c>
      <c r="W23" s="6">
        <v>1</v>
      </c>
    </row>
    <row r="24" spans="1:23" x14ac:dyDescent="0.2">
      <c r="A24" s="17" t="s">
        <v>39</v>
      </c>
      <c r="B24" s="6">
        <v>0</v>
      </c>
      <c r="E24" t="s">
        <v>432</v>
      </c>
      <c r="F24" s="6">
        <v>15</v>
      </c>
      <c r="G24" s="6">
        <v>1</v>
      </c>
      <c r="H24" s="6"/>
      <c r="I24" s="6"/>
      <c r="K24" t="s">
        <v>78</v>
      </c>
      <c r="L24" s="6">
        <v>-2</v>
      </c>
      <c r="M24" s="6">
        <v>0</v>
      </c>
      <c r="U24" s="8" t="s">
        <v>558</v>
      </c>
      <c r="V24" s="31">
        <v>2</v>
      </c>
      <c r="W24" s="6">
        <v>1</v>
      </c>
    </row>
    <row r="25" spans="1:23" x14ac:dyDescent="0.2">
      <c r="A25" s="17" t="s">
        <v>41</v>
      </c>
      <c r="B25" s="6">
        <v>0</v>
      </c>
      <c r="E25" t="s">
        <v>75</v>
      </c>
      <c r="F25" s="6">
        <v>4</v>
      </c>
      <c r="G25" s="6">
        <v>1</v>
      </c>
      <c r="H25" s="6"/>
      <c r="I25" s="6"/>
      <c r="K25" t="s">
        <v>79</v>
      </c>
      <c r="L25" s="6">
        <v>-4</v>
      </c>
      <c r="M25" s="6">
        <v>0</v>
      </c>
      <c r="U25" s="8" t="s">
        <v>337</v>
      </c>
      <c r="V25" s="31">
        <v>3</v>
      </c>
      <c r="W25" s="6">
        <v>1</v>
      </c>
    </row>
    <row r="26" spans="1:23" x14ac:dyDescent="0.2">
      <c r="A26" s="17" t="s">
        <v>44</v>
      </c>
      <c r="B26" s="6">
        <v>0</v>
      </c>
      <c r="E26" t="s">
        <v>77</v>
      </c>
      <c r="F26" s="6">
        <v>8</v>
      </c>
      <c r="G26" s="6">
        <v>1</v>
      </c>
      <c r="H26" s="6"/>
      <c r="I26" s="6"/>
      <c r="K26" t="s">
        <v>81</v>
      </c>
      <c r="L26" s="6">
        <v>-6</v>
      </c>
      <c r="M26" s="6">
        <v>0</v>
      </c>
      <c r="U26" s="8" t="s">
        <v>362</v>
      </c>
      <c r="V26" s="31">
        <v>2</v>
      </c>
      <c r="W26" s="6">
        <v>1</v>
      </c>
    </row>
    <row r="27" spans="1:23" x14ac:dyDescent="0.2">
      <c r="A27" s="44" t="s">
        <v>47</v>
      </c>
      <c r="B27" s="6">
        <v>0</v>
      </c>
      <c r="E27" t="s">
        <v>80</v>
      </c>
      <c r="F27" s="6">
        <v>4</v>
      </c>
      <c r="G27" s="6">
        <v>1</v>
      </c>
      <c r="H27" s="6"/>
      <c r="I27" s="6"/>
      <c r="K27" t="s">
        <v>83</v>
      </c>
      <c r="L27" s="6">
        <v>-2</v>
      </c>
      <c r="M27" s="6">
        <v>0</v>
      </c>
      <c r="U27" s="8" t="s">
        <v>264</v>
      </c>
      <c r="V27" s="31">
        <v>4</v>
      </c>
      <c r="W27" s="6">
        <v>1</v>
      </c>
    </row>
    <row r="28" spans="1:23" x14ac:dyDescent="0.2">
      <c r="A28" s="17" t="s">
        <v>49</v>
      </c>
      <c r="B28" s="6">
        <v>0</v>
      </c>
      <c r="E28" t="s">
        <v>82</v>
      </c>
      <c r="F28" s="6">
        <v>1</v>
      </c>
      <c r="G28" s="6">
        <v>1</v>
      </c>
      <c r="H28" s="6"/>
      <c r="I28" s="6"/>
      <c r="K28" t="s">
        <v>104</v>
      </c>
      <c r="L28" s="6">
        <v>2</v>
      </c>
      <c r="M28" s="6">
        <v>0</v>
      </c>
      <c r="U28" s="8" t="s">
        <v>265</v>
      </c>
      <c r="V28" s="31">
        <v>6</v>
      </c>
      <c r="W28" s="6">
        <v>1</v>
      </c>
    </row>
    <row r="29" spans="1:23" x14ac:dyDescent="0.2">
      <c r="A29" s="30" t="s">
        <v>435</v>
      </c>
      <c r="B29" s="6">
        <v>1</v>
      </c>
      <c r="E29" s="30" t="s">
        <v>433</v>
      </c>
      <c r="F29" s="6">
        <v>3</v>
      </c>
      <c r="G29" s="6">
        <v>1</v>
      </c>
      <c r="H29" s="6"/>
      <c r="I29" s="6"/>
      <c r="K29" t="s">
        <v>105</v>
      </c>
      <c r="L29" s="6">
        <v>5</v>
      </c>
      <c r="M29" s="6">
        <v>1</v>
      </c>
      <c r="U29" s="8" t="s">
        <v>192</v>
      </c>
      <c r="V29" s="31">
        <v>8</v>
      </c>
      <c r="W29" s="6">
        <v>1</v>
      </c>
    </row>
    <row r="30" spans="1:23" x14ac:dyDescent="0.2">
      <c r="A30" s="30" t="s">
        <v>436</v>
      </c>
      <c r="B30" s="6">
        <v>2</v>
      </c>
      <c r="E30" t="s">
        <v>86</v>
      </c>
      <c r="F30" s="6">
        <v>4</v>
      </c>
      <c r="G30" s="6">
        <v>1</v>
      </c>
      <c r="H30" s="6"/>
      <c r="I30" s="6"/>
      <c r="K30" t="s">
        <v>107</v>
      </c>
      <c r="L30" s="6">
        <v>2</v>
      </c>
      <c r="M30" s="6">
        <v>0</v>
      </c>
      <c r="U30" s="8" t="s">
        <v>293</v>
      </c>
      <c r="V30" s="31">
        <v>7</v>
      </c>
      <c r="W30" s="6">
        <v>1</v>
      </c>
    </row>
    <row r="31" spans="1:23" x14ac:dyDescent="0.2">
      <c r="A31" s="30" t="s">
        <v>437</v>
      </c>
      <c r="B31" s="6">
        <v>3</v>
      </c>
      <c r="E31" t="s">
        <v>88</v>
      </c>
      <c r="F31" s="6">
        <v>4</v>
      </c>
      <c r="G31" s="6">
        <v>1</v>
      </c>
      <c r="H31" s="6"/>
      <c r="I31" s="6"/>
      <c r="K31" t="s">
        <v>108</v>
      </c>
      <c r="L31" s="6">
        <v>-1</v>
      </c>
      <c r="M31" s="6">
        <v>0</v>
      </c>
      <c r="U31" s="8" t="s">
        <v>266</v>
      </c>
      <c r="V31" s="31">
        <v>6</v>
      </c>
      <c r="W31" s="6">
        <v>1</v>
      </c>
    </row>
    <row r="32" spans="1:23" x14ac:dyDescent="0.2">
      <c r="A32" s="30" t="s">
        <v>438</v>
      </c>
      <c r="B32" s="6">
        <v>4</v>
      </c>
      <c r="E32" t="s">
        <v>91</v>
      </c>
      <c r="F32" s="6">
        <v>8</v>
      </c>
      <c r="G32" s="6">
        <v>1</v>
      </c>
      <c r="H32" s="6"/>
      <c r="I32" s="6"/>
      <c r="K32" t="s">
        <v>534</v>
      </c>
      <c r="L32" s="6">
        <v>3</v>
      </c>
      <c r="M32" s="6">
        <v>0</v>
      </c>
      <c r="U32" s="8" t="s">
        <v>294</v>
      </c>
      <c r="V32" s="31">
        <v>3</v>
      </c>
      <c r="W32" s="6">
        <v>1</v>
      </c>
    </row>
    <row r="33" spans="1:23" x14ac:dyDescent="0.2">
      <c r="A33" s="30" t="s">
        <v>439</v>
      </c>
      <c r="B33" s="6">
        <v>5</v>
      </c>
      <c r="E33" t="s">
        <v>93</v>
      </c>
      <c r="F33" s="6">
        <v>12</v>
      </c>
      <c r="G33" s="6">
        <v>1</v>
      </c>
      <c r="H33" s="6"/>
      <c r="I33" s="6"/>
      <c r="K33" t="s">
        <v>109</v>
      </c>
      <c r="L33" s="6">
        <v>2</v>
      </c>
      <c r="M33" s="6">
        <v>0</v>
      </c>
      <c r="U33" s="8" t="s">
        <v>349</v>
      </c>
      <c r="V33" s="31">
        <v>2</v>
      </c>
      <c r="W33" s="6">
        <v>1</v>
      </c>
    </row>
    <row r="34" spans="1:23" x14ac:dyDescent="0.2">
      <c r="A34" t="s">
        <v>51</v>
      </c>
      <c r="B34" s="6">
        <v>0</v>
      </c>
      <c r="E34" t="s">
        <v>95</v>
      </c>
      <c r="F34" s="6">
        <v>16</v>
      </c>
      <c r="G34" s="6">
        <v>1</v>
      </c>
      <c r="H34" s="6"/>
      <c r="I34" s="6"/>
      <c r="K34" t="s">
        <v>111</v>
      </c>
      <c r="L34" s="6">
        <v>2</v>
      </c>
      <c r="M34" s="6">
        <v>0</v>
      </c>
      <c r="U34" s="8" t="s">
        <v>350</v>
      </c>
      <c r="V34" s="31">
        <v>5</v>
      </c>
      <c r="W34" s="6">
        <v>1</v>
      </c>
    </row>
    <row r="35" spans="1:23" x14ac:dyDescent="0.2">
      <c r="A35" s="44" t="s">
        <v>502</v>
      </c>
      <c r="B35" s="6">
        <v>0</v>
      </c>
      <c r="E35" t="s">
        <v>97</v>
      </c>
      <c r="F35" s="6">
        <v>20</v>
      </c>
      <c r="G35" s="6">
        <v>1</v>
      </c>
      <c r="H35" s="6"/>
      <c r="I35" s="6"/>
      <c r="K35" t="s">
        <v>529</v>
      </c>
      <c r="L35" s="6">
        <v>1</v>
      </c>
      <c r="M35" s="6">
        <v>0</v>
      </c>
      <c r="U35" s="8" t="s">
        <v>267</v>
      </c>
      <c r="V35" s="31">
        <v>4</v>
      </c>
      <c r="W35" s="6">
        <v>1</v>
      </c>
    </row>
    <row r="36" spans="1:23" x14ac:dyDescent="0.2">
      <c r="B36" s="6"/>
      <c r="E36" t="s">
        <v>395</v>
      </c>
      <c r="F36" s="6">
        <v>3</v>
      </c>
      <c r="G36" s="6">
        <v>1</v>
      </c>
      <c r="H36" s="6"/>
      <c r="I36" s="6"/>
      <c r="K36" t="s">
        <v>530</v>
      </c>
      <c r="L36" s="6">
        <v>2</v>
      </c>
      <c r="M36" s="6">
        <v>0</v>
      </c>
      <c r="U36" s="8" t="s">
        <v>351</v>
      </c>
      <c r="V36" s="31">
        <v>1</v>
      </c>
      <c r="W36" s="6">
        <v>1</v>
      </c>
    </row>
    <row r="37" spans="1:23" x14ac:dyDescent="0.2">
      <c r="E37" t="s">
        <v>517</v>
      </c>
      <c r="F37" s="6">
        <v>5</v>
      </c>
      <c r="G37" s="6">
        <v>1</v>
      </c>
      <c r="H37" s="6"/>
      <c r="I37" s="6"/>
      <c r="K37" t="s">
        <v>531</v>
      </c>
      <c r="L37" s="6">
        <v>3</v>
      </c>
      <c r="M37" s="6">
        <v>0</v>
      </c>
      <c r="U37" s="8" t="s">
        <v>295</v>
      </c>
      <c r="V37" s="31">
        <v>1</v>
      </c>
      <c r="W37" s="6">
        <v>1</v>
      </c>
    </row>
    <row r="38" spans="1:23" x14ac:dyDescent="0.2">
      <c r="E38" t="s">
        <v>106</v>
      </c>
      <c r="F38" s="6">
        <v>3</v>
      </c>
      <c r="G38" s="6">
        <v>1</v>
      </c>
      <c r="H38" s="6"/>
      <c r="I38" s="6"/>
      <c r="K38" t="s">
        <v>532</v>
      </c>
      <c r="L38" s="6">
        <v>4</v>
      </c>
      <c r="M38" s="6">
        <v>0</v>
      </c>
      <c r="U38" s="8" t="s">
        <v>352</v>
      </c>
      <c r="V38" s="31">
        <v>1</v>
      </c>
      <c r="W38" s="6">
        <v>1</v>
      </c>
    </row>
    <row r="39" spans="1:23" x14ac:dyDescent="0.2">
      <c r="E39" t="s">
        <v>36</v>
      </c>
      <c r="F39" s="6">
        <v>0</v>
      </c>
      <c r="G39" s="6">
        <v>0</v>
      </c>
      <c r="H39" s="6"/>
      <c r="I39" s="6"/>
      <c r="K39" t="s">
        <v>533</v>
      </c>
      <c r="L39" s="6">
        <v>5</v>
      </c>
      <c r="M39" s="6">
        <v>0</v>
      </c>
      <c r="U39" s="8" t="s">
        <v>363</v>
      </c>
      <c r="V39" s="31">
        <v>3</v>
      </c>
      <c r="W39" s="6">
        <v>1</v>
      </c>
    </row>
    <row r="40" spans="1:23" x14ac:dyDescent="0.2">
      <c r="B40" s="6"/>
      <c r="E40" s="51" t="s">
        <v>549</v>
      </c>
      <c r="F40" s="6">
        <v>2</v>
      </c>
      <c r="G40" s="6">
        <v>1</v>
      </c>
      <c r="H40" s="6"/>
      <c r="I40" s="6"/>
      <c r="K40" t="s">
        <v>113</v>
      </c>
      <c r="L40" s="6">
        <v>-1</v>
      </c>
      <c r="M40" s="6">
        <v>0</v>
      </c>
      <c r="U40" s="8" t="s">
        <v>193</v>
      </c>
      <c r="V40" s="31">
        <v>2</v>
      </c>
      <c r="W40" s="6">
        <v>1</v>
      </c>
    </row>
    <row r="41" spans="1:23" x14ac:dyDescent="0.2">
      <c r="B41" s="6"/>
      <c r="E41" t="s">
        <v>550</v>
      </c>
      <c r="F41" s="6">
        <v>2</v>
      </c>
      <c r="G41" s="6">
        <v>1</v>
      </c>
      <c r="H41" s="6"/>
      <c r="I41" s="6"/>
      <c r="K41" t="s">
        <v>114</v>
      </c>
      <c r="L41" s="6">
        <v>-1</v>
      </c>
      <c r="M41" s="6">
        <v>0</v>
      </c>
      <c r="U41" s="8" t="s">
        <v>268</v>
      </c>
      <c r="V41" s="31">
        <v>3</v>
      </c>
      <c r="W41" s="6">
        <v>1</v>
      </c>
    </row>
    <row r="42" spans="1:23" x14ac:dyDescent="0.2">
      <c r="B42" s="6"/>
      <c r="E42" t="s">
        <v>110</v>
      </c>
      <c r="F42" s="6">
        <v>3</v>
      </c>
      <c r="G42" s="6">
        <v>1</v>
      </c>
      <c r="H42" s="6"/>
      <c r="I42" s="6"/>
      <c r="K42" t="s">
        <v>115</v>
      </c>
      <c r="L42" s="6">
        <v>0</v>
      </c>
      <c r="M42" s="6">
        <v>0</v>
      </c>
      <c r="U42" s="8" t="s">
        <v>194</v>
      </c>
      <c r="V42" s="31">
        <v>4</v>
      </c>
      <c r="W42" s="6">
        <v>1</v>
      </c>
    </row>
    <row r="43" spans="1:23" x14ac:dyDescent="0.2">
      <c r="B43" s="6"/>
      <c r="E43" s="30" t="s">
        <v>434</v>
      </c>
      <c r="F43" s="6">
        <v>3</v>
      </c>
      <c r="G43" s="6">
        <v>1</v>
      </c>
      <c r="H43" s="6"/>
      <c r="I43" s="6"/>
      <c r="K43" t="s">
        <v>117</v>
      </c>
      <c r="L43" s="6">
        <v>-3</v>
      </c>
      <c r="M43" s="6">
        <v>0</v>
      </c>
      <c r="U43" s="8" t="s">
        <v>338</v>
      </c>
      <c r="V43" s="31">
        <v>3</v>
      </c>
      <c r="W43" s="6">
        <v>1</v>
      </c>
    </row>
    <row r="44" spans="1:23" x14ac:dyDescent="0.2">
      <c r="B44" s="6"/>
      <c r="E44" t="s">
        <v>112</v>
      </c>
      <c r="F44" s="6">
        <v>3</v>
      </c>
      <c r="G44" s="6">
        <v>1</v>
      </c>
      <c r="H44" s="6"/>
      <c r="I44" s="6"/>
      <c r="K44" t="s">
        <v>118</v>
      </c>
      <c r="L44" s="6">
        <v>-2</v>
      </c>
      <c r="M44" s="6">
        <v>0</v>
      </c>
      <c r="U44" s="8" t="s">
        <v>195</v>
      </c>
      <c r="V44" s="31">
        <v>3</v>
      </c>
      <c r="W44" s="6">
        <v>1</v>
      </c>
    </row>
    <row r="45" spans="1:23" x14ac:dyDescent="0.2">
      <c r="B45" s="6"/>
      <c r="E45" t="s">
        <v>393</v>
      </c>
      <c r="F45" s="6">
        <v>1</v>
      </c>
      <c r="G45" s="6">
        <v>1</v>
      </c>
      <c r="H45" s="6"/>
      <c r="I45" s="6"/>
      <c r="K45" t="s">
        <v>119</v>
      </c>
      <c r="L45" s="6">
        <v>-2</v>
      </c>
      <c r="M45" s="6">
        <v>0</v>
      </c>
      <c r="U45" s="8" t="s">
        <v>196</v>
      </c>
      <c r="V45" s="31">
        <v>6</v>
      </c>
      <c r="W45" s="6">
        <v>1</v>
      </c>
    </row>
    <row r="46" spans="1:23" x14ac:dyDescent="0.2">
      <c r="B46" s="6"/>
      <c r="E46" t="s">
        <v>396</v>
      </c>
      <c r="F46" s="6">
        <v>2</v>
      </c>
      <c r="G46" s="6">
        <v>1</v>
      </c>
      <c r="H46" s="6"/>
      <c r="I46" s="6"/>
      <c r="K46" t="s">
        <v>120</v>
      </c>
      <c r="L46" s="6">
        <v>-1</v>
      </c>
      <c r="M46" s="6">
        <v>0</v>
      </c>
      <c r="U46" s="8" t="s">
        <v>197</v>
      </c>
      <c r="V46" s="31">
        <v>9</v>
      </c>
      <c r="W46" s="6">
        <v>1</v>
      </c>
    </row>
    <row r="47" spans="1:23" x14ac:dyDescent="0.2">
      <c r="B47" s="6"/>
      <c r="E47" s="17" t="s">
        <v>519</v>
      </c>
      <c r="F47" s="6">
        <v>3</v>
      </c>
      <c r="G47" s="6">
        <v>1</v>
      </c>
      <c r="H47" s="6"/>
      <c r="I47" s="6"/>
      <c r="K47" t="s">
        <v>121</v>
      </c>
      <c r="L47" s="6">
        <v>-1</v>
      </c>
      <c r="M47" s="6">
        <v>0</v>
      </c>
      <c r="U47" s="8" t="s">
        <v>339</v>
      </c>
      <c r="V47" s="31">
        <v>6</v>
      </c>
      <c r="W47" s="6">
        <v>1</v>
      </c>
    </row>
    <row r="48" spans="1:23" x14ac:dyDescent="0.2">
      <c r="B48" s="6"/>
      <c r="E48" t="s">
        <v>520</v>
      </c>
      <c r="F48" s="6">
        <v>2</v>
      </c>
      <c r="G48" s="6">
        <v>1</v>
      </c>
      <c r="H48" s="6"/>
      <c r="I48" s="6"/>
      <c r="K48" t="s">
        <v>122</v>
      </c>
      <c r="L48" s="6">
        <v>4</v>
      </c>
      <c r="M48" s="6">
        <v>0</v>
      </c>
      <c r="U48" s="8" t="s">
        <v>198</v>
      </c>
      <c r="V48" s="31">
        <v>2</v>
      </c>
      <c r="W48" s="6">
        <v>1</v>
      </c>
    </row>
    <row r="49" spans="2:23" x14ac:dyDescent="0.2">
      <c r="B49" s="6"/>
      <c r="E49" t="s">
        <v>116</v>
      </c>
      <c r="F49" s="6">
        <v>2</v>
      </c>
      <c r="G49" s="6">
        <v>1</v>
      </c>
      <c r="H49" s="6"/>
      <c r="I49" s="6"/>
      <c r="K49" t="s">
        <v>124</v>
      </c>
      <c r="L49" s="6">
        <v>3</v>
      </c>
      <c r="M49" s="6">
        <v>0</v>
      </c>
      <c r="U49" s="8" t="s">
        <v>269</v>
      </c>
      <c r="V49" s="31">
        <v>4</v>
      </c>
      <c r="W49" s="6">
        <v>1</v>
      </c>
    </row>
    <row r="50" spans="2:23" x14ac:dyDescent="0.2">
      <c r="B50" s="6"/>
      <c r="E50" t="s">
        <v>521</v>
      </c>
      <c r="F50" s="6">
        <v>8</v>
      </c>
      <c r="G50" s="6">
        <v>1</v>
      </c>
      <c r="H50" s="6"/>
      <c r="I50" s="6"/>
      <c r="K50" t="s">
        <v>126</v>
      </c>
      <c r="L50" s="6">
        <v>6</v>
      </c>
      <c r="M50" s="6">
        <v>0</v>
      </c>
      <c r="U50" s="8" t="s">
        <v>199</v>
      </c>
      <c r="V50" s="31">
        <v>6</v>
      </c>
      <c r="W50" s="6">
        <v>1</v>
      </c>
    </row>
    <row r="51" spans="2:23" x14ac:dyDescent="0.2">
      <c r="B51" s="6"/>
      <c r="E51" t="s">
        <v>123</v>
      </c>
      <c r="F51" s="6">
        <v>2</v>
      </c>
      <c r="G51" s="6">
        <v>1</v>
      </c>
      <c r="H51" s="6"/>
      <c r="I51" s="6"/>
      <c r="K51" t="s">
        <v>128</v>
      </c>
      <c r="L51" s="6">
        <v>9</v>
      </c>
      <c r="M51" s="6">
        <v>0</v>
      </c>
      <c r="U51" s="8" t="s">
        <v>323</v>
      </c>
      <c r="V51" s="31">
        <v>1</v>
      </c>
      <c r="W51" s="6">
        <v>1</v>
      </c>
    </row>
    <row r="52" spans="2:23" x14ac:dyDescent="0.2">
      <c r="B52" s="6"/>
      <c r="E52" t="s">
        <v>397</v>
      </c>
      <c r="F52" s="6">
        <v>4</v>
      </c>
      <c r="G52" s="6">
        <v>1</v>
      </c>
      <c r="H52" s="6"/>
      <c r="I52" s="6"/>
      <c r="K52" t="s">
        <v>130</v>
      </c>
      <c r="L52" s="6">
        <v>5</v>
      </c>
      <c r="M52" s="6">
        <v>0</v>
      </c>
      <c r="U52" s="8" t="s">
        <v>340</v>
      </c>
      <c r="V52" s="31">
        <v>1</v>
      </c>
      <c r="W52" s="6">
        <v>1</v>
      </c>
    </row>
    <row r="53" spans="2:23" x14ac:dyDescent="0.2">
      <c r="B53" s="6"/>
      <c r="E53" t="s">
        <v>398</v>
      </c>
      <c r="F53" s="6">
        <v>8</v>
      </c>
      <c r="G53" s="6">
        <v>1</v>
      </c>
      <c r="H53" s="6"/>
      <c r="I53" s="6"/>
      <c r="K53" t="s">
        <v>132</v>
      </c>
      <c r="L53" s="6">
        <v>3</v>
      </c>
      <c r="M53" s="6">
        <v>0</v>
      </c>
      <c r="U53" s="8" t="s">
        <v>370</v>
      </c>
      <c r="V53" s="31">
        <v>2</v>
      </c>
      <c r="W53" s="6">
        <v>1</v>
      </c>
    </row>
    <row r="54" spans="2:23" x14ac:dyDescent="0.2">
      <c r="B54" s="6"/>
      <c r="E54" t="s">
        <v>399</v>
      </c>
      <c r="F54" s="6">
        <v>12</v>
      </c>
      <c r="G54" s="6">
        <v>1</v>
      </c>
      <c r="H54" s="6"/>
      <c r="I54" s="6"/>
      <c r="K54" t="s">
        <v>133</v>
      </c>
      <c r="L54" s="6">
        <v>6</v>
      </c>
      <c r="M54" s="6">
        <v>0</v>
      </c>
      <c r="U54" s="8" t="s">
        <v>364</v>
      </c>
      <c r="V54" s="31">
        <v>2</v>
      </c>
      <c r="W54" s="6">
        <v>1</v>
      </c>
    </row>
    <row r="55" spans="2:23" x14ac:dyDescent="0.2">
      <c r="B55" s="6"/>
      <c r="E55" t="s">
        <v>125</v>
      </c>
      <c r="F55" s="6">
        <v>1</v>
      </c>
      <c r="G55" s="6">
        <v>1</v>
      </c>
      <c r="H55" s="6"/>
      <c r="I55" s="6"/>
      <c r="K55" t="s">
        <v>541</v>
      </c>
      <c r="L55" s="6">
        <v>-3</v>
      </c>
      <c r="M55" s="6">
        <v>0</v>
      </c>
      <c r="U55" s="8" t="s">
        <v>200</v>
      </c>
      <c r="V55" s="31">
        <v>1</v>
      </c>
      <c r="W55" s="6">
        <v>1</v>
      </c>
    </row>
    <row r="56" spans="2:23" x14ac:dyDescent="0.2">
      <c r="B56" s="6"/>
      <c r="E56" t="s">
        <v>127</v>
      </c>
      <c r="F56" s="6">
        <v>2</v>
      </c>
      <c r="G56" s="6">
        <v>1</v>
      </c>
      <c r="H56" s="6"/>
      <c r="I56" s="6"/>
      <c r="K56" t="s">
        <v>137</v>
      </c>
      <c r="L56" s="6">
        <v>-1</v>
      </c>
      <c r="M56" s="6">
        <v>0</v>
      </c>
      <c r="U56" s="8" t="s">
        <v>270</v>
      </c>
      <c r="V56" s="31">
        <v>2</v>
      </c>
      <c r="W56" s="6">
        <v>1</v>
      </c>
    </row>
    <row r="57" spans="2:23" x14ac:dyDescent="0.2">
      <c r="B57" s="6"/>
      <c r="E57" t="s">
        <v>129</v>
      </c>
      <c r="F57" s="6">
        <v>3</v>
      </c>
      <c r="G57" s="6">
        <v>1</v>
      </c>
      <c r="H57" s="6"/>
      <c r="I57" s="6"/>
      <c r="K57" t="s">
        <v>139</v>
      </c>
      <c r="L57" s="6">
        <v>-1</v>
      </c>
      <c r="M57" s="6">
        <v>0</v>
      </c>
      <c r="U57" s="8" t="s">
        <v>201</v>
      </c>
      <c r="V57" s="31">
        <v>4</v>
      </c>
      <c r="W57" s="6">
        <v>1</v>
      </c>
    </row>
    <row r="58" spans="2:23" x14ac:dyDescent="0.2">
      <c r="B58" s="6"/>
      <c r="E58" t="s">
        <v>131</v>
      </c>
      <c r="F58" s="6">
        <v>3</v>
      </c>
      <c r="G58" s="6">
        <v>1</v>
      </c>
      <c r="H58" s="6"/>
      <c r="I58" s="6"/>
      <c r="K58" t="s">
        <v>140</v>
      </c>
      <c r="L58" s="6">
        <v>-1</v>
      </c>
      <c r="M58" s="6">
        <v>0</v>
      </c>
      <c r="U58" s="8" t="s">
        <v>271</v>
      </c>
      <c r="V58" s="31">
        <v>6</v>
      </c>
      <c r="W58" s="6">
        <v>1</v>
      </c>
    </row>
    <row r="59" spans="2:23" x14ac:dyDescent="0.2">
      <c r="B59" s="6"/>
      <c r="E59" t="s">
        <v>134</v>
      </c>
      <c r="F59" s="6">
        <v>2</v>
      </c>
      <c r="G59" s="6">
        <v>1</v>
      </c>
      <c r="H59" s="6"/>
      <c r="I59" s="6"/>
      <c r="K59" t="s">
        <v>142</v>
      </c>
      <c r="L59" s="6">
        <v>-2</v>
      </c>
      <c r="M59" s="6">
        <v>0</v>
      </c>
      <c r="U59" s="8" t="s">
        <v>341</v>
      </c>
      <c r="V59" s="31">
        <v>1</v>
      </c>
      <c r="W59" s="6">
        <v>1</v>
      </c>
    </row>
    <row r="60" spans="2:23" x14ac:dyDescent="0.2">
      <c r="B60" s="6"/>
      <c r="E60" t="s">
        <v>136</v>
      </c>
      <c r="F60" s="6">
        <v>3</v>
      </c>
      <c r="G60" s="6">
        <v>1</v>
      </c>
      <c r="H60" s="6"/>
      <c r="I60" s="6"/>
      <c r="K60" t="s">
        <v>143</v>
      </c>
      <c r="L60" s="6">
        <v>-3</v>
      </c>
      <c r="M60" s="6">
        <v>0</v>
      </c>
      <c r="U60" s="8" t="s">
        <v>342</v>
      </c>
      <c r="V60" s="31">
        <v>4</v>
      </c>
      <c r="W60" s="6">
        <v>1</v>
      </c>
    </row>
    <row r="61" spans="2:23" x14ac:dyDescent="0.2">
      <c r="B61" s="6"/>
      <c r="E61" t="s">
        <v>138</v>
      </c>
      <c r="F61" s="6">
        <v>6</v>
      </c>
      <c r="G61" s="6">
        <v>1</v>
      </c>
      <c r="H61" s="6"/>
      <c r="I61" s="6"/>
      <c r="K61" t="s">
        <v>535</v>
      </c>
      <c r="L61" s="6">
        <v>3</v>
      </c>
      <c r="M61" s="6">
        <v>0</v>
      </c>
      <c r="U61" s="8" t="s">
        <v>353</v>
      </c>
      <c r="V61" s="31">
        <v>2</v>
      </c>
      <c r="W61" s="6">
        <v>1</v>
      </c>
    </row>
    <row r="62" spans="2:23" x14ac:dyDescent="0.2">
      <c r="B62" s="6"/>
      <c r="E62" t="s">
        <v>394</v>
      </c>
      <c r="F62" s="6">
        <v>1</v>
      </c>
      <c r="G62" s="6">
        <v>1</v>
      </c>
      <c r="H62" s="6"/>
      <c r="I62" s="6"/>
      <c r="K62" t="s">
        <v>536</v>
      </c>
      <c r="L62" s="6">
        <v>6</v>
      </c>
      <c r="M62" s="6">
        <v>0</v>
      </c>
      <c r="U62" s="8" t="s">
        <v>296</v>
      </c>
      <c r="V62" s="31">
        <v>2</v>
      </c>
      <c r="W62" s="6">
        <v>1</v>
      </c>
    </row>
    <row r="63" spans="2:23" x14ac:dyDescent="0.2">
      <c r="B63" s="6"/>
      <c r="E63" t="s">
        <v>400</v>
      </c>
      <c r="F63" s="6">
        <v>2</v>
      </c>
      <c r="G63" s="6">
        <v>1</v>
      </c>
      <c r="H63" s="6"/>
      <c r="I63" s="6"/>
      <c r="K63" t="s">
        <v>145</v>
      </c>
      <c r="L63" s="6">
        <v>-1</v>
      </c>
      <c r="M63" s="6">
        <v>0</v>
      </c>
      <c r="U63" s="8" t="s">
        <v>297</v>
      </c>
      <c r="V63" s="31">
        <v>4</v>
      </c>
      <c r="W63" s="6">
        <v>1</v>
      </c>
    </row>
    <row r="64" spans="2:23" x14ac:dyDescent="0.2">
      <c r="B64" s="6"/>
      <c r="E64" t="s">
        <v>522</v>
      </c>
      <c r="F64" s="6">
        <v>2</v>
      </c>
      <c r="G64" s="6">
        <v>1</v>
      </c>
      <c r="H64" s="6"/>
      <c r="I64" s="6"/>
      <c r="K64" t="s">
        <v>147</v>
      </c>
      <c r="L64" s="6">
        <v>-5</v>
      </c>
      <c r="M64" s="6">
        <v>-1</v>
      </c>
      <c r="U64" s="8" t="s">
        <v>324</v>
      </c>
      <c r="V64" s="31">
        <v>3</v>
      </c>
      <c r="W64" s="6">
        <v>1</v>
      </c>
    </row>
    <row r="65" spans="2:23" x14ac:dyDescent="0.2">
      <c r="B65" s="6"/>
      <c r="E65" t="s">
        <v>523</v>
      </c>
      <c r="F65" s="6">
        <v>6</v>
      </c>
      <c r="G65" s="6">
        <v>1</v>
      </c>
      <c r="H65" s="6"/>
      <c r="I65" s="6"/>
      <c r="K65" t="s">
        <v>149</v>
      </c>
      <c r="L65" s="6">
        <v>-3</v>
      </c>
      <c r="M65" s="6">
        <v>0</v>
      </c>
      <c r="U65" s="8" t="s">
        <v>298</v>
      </c>
      <c r="V65" s="31">
        <v>1</v>
      </c>
      <c r="W65" s="6">
        <v>1</v>
      </c>
    </row>
    <row r="66" spans="2:23" x14ac:dyDescent="0.2">
      <c r="B66" s="6"/>
      <c r="E66" t="s">
        <v>141</v>
      </c>
      <c r="F66" s="6">
        <v>2</v>
      </c>
      <c r="G66" s="6">
        <v>1</v>
      </c>
      <c r="H66" s="6"/>
      <c r="I66" s="6"/>
      <c r="K66" t="s">
        <v>151</v>
      </c>
      <c r="L66" s="6">
        <v>2</v>
      </c>
      <c r="M66" s="6">
        <v>0</v>
      </c>
      <c r="U66" s="8" t="s">
        <v>299</v>
      </c>
      <c r="V66" s="31">
        <v>4</v>
      </c>
      <c r="W66" s="6">
        <v>1</v>
      </c>
    </row>
    <row r="67" spans="2:23" x14ac:dyDescent="0.2">
      <c r="B67" s="6"/>
      <c r="E67" t="s">
        <v>524</v>
      </c>
      <c r="F67" s="6">
        <v>3</v>
      </c>
      <c r="G67" s="6">
        <v>1</v>
      </c>
      <c r="H67" s="6"/>
      <c r="I67" s="6"/>
      <c r="K67" t="s">
        <v>153</v>
      </c>
      <c r="L67" s="6">
        <v>5</v>
      </c>
      <c r="M67" s="6">
        <v>0</v>
      </c>
      <c r="U67" s="8" t="s">
        <v>300</v>
      </c>
      <c r="V67" s="31">
        <v>1</v>
      </c>
      <c r="W67" s="6">
        <v>1</v>
      </c>
    </row>
    <row r="68" spans="2:23" x14ac:dyDescent="0.2">
      <c r="B68" s="6"/>
      <c r="E68" t="s">
        <v>144</v>
      </c>
      <c r="F68" s="6">
        <v>2</v>
      </c>
      <c r="G68" s="6">
        <v>1</v>
      </c>
      <c r="H68" s="6"/>
      <c r="I68" s="6"/>
      <c r="K68" t="s">
        <v>155</v>
      </c>
      <c r="L68" s="6">
        <v>-3</v>
      </c>
      <c r="M68" s="6">
        <v>0</v>
      </c>
      <c r="U68" s="8" t="s">
        <v>202</v>
      </c>
      <c r="V68" s="31">
        <v>2</v>
      </c>
      <c r="W68" s="6">
        <v>1</v>
      </c>
    </row>
    <row r="69" spans="2:23" x14ac:dyDescent="0.2">
      <c r="B69" s="6"/>
      <c r="E69" t="s">
        <v>146</v>
      </c>
      <c r="F69" s="6">
        <v>5</v>
      </c>
      <c r="G69" s="6">
        <v>1</v>
      </c>
      <c r="H69" s="6"/>
      <c r="I69" s="6"/>
      <c r="K69" t="s">
        <v>156</v>
      </c>
      <c r="L69" s="6">
        <v>-2</v>
      </c>
      <c r="M69" s="6">
        <v>0</v>
      </c>
      <c r="U69" s="8" t="s">
        <v>203</v>
      </c>
      <c r="V69" s="31">
        <v>3</v>
      </c>
      <c r="W69" s="6">
        <v>1</v>
      </c>
    </row>
    <row r="70" spans="2:23" x14ac:dyDescent="0.2">
      <c r="B70" s="6"/>
      <c r="E70" t="s">
        <v>148</v>
      </c>
      <c r="F70" s="6">
        <v>9</v>
      </c>
      <c r="G70" s="6">
        <v>1</v>
      </c>
      <c r="H70" s="6"/>
      <c r="I70" s="6"/>
      <c r="K70" t="s">
        <v>158</v>
      </c>
      <c r="L70" s="6">
        <v>-4</v>
      </c>
      <c r="M70" s="6">
        <v>0</v>
      </c>
      <c r="U70" s="8" t="s">
        <v>204</v>
      </c>
      <c r="V70" s="31">
        <v>5</v>
      </c>
      <c r="W70" s="6">
        <v>1</v>
      </c>
    </row>
    <row r="71" spans="2:23" x14ac:dyDescent="0.2">
      <c r="B71" s="6"/>
      <c r="E71" t="s">
        <v>150</v>
      </c>
      <c r="F71" s="6">
        <v>14</v>
      </c>
      <c r="G71" s="6">
        <v>1</v>
      </c>
      <c r="H71" s="6"/>
      <c r="I71" s="6"/>
      <c r="K71" t="s">
        <v>160</v>
      </c>
      <c r="L71" s="6">
        <v>3</v>
      </c>
      <c r="M71" s="6">
        <v>0</v>
      </c>
      <c r="U71" s="8" t="s">
        <v>205</v>
      </c>
      <c r="V71" s="31">
        <v>7</v>
      </c>
      <c r="W71" s="6">
        <v>1</v>
      </c>
    </row>
    <row r="72" spans="2:23" x14ac:dyDescent="0.2">
      <c r="B72" s="6"/>
      <c r="E72" t="s">
        <v>152</v>
      </c>
      <c r="F72" s="6">
        <v>20</v>
      </c>
      <c r="G72" s="6">
        <v>1</v>
      </c>
      <c r="H72" s="6"/>
      <c r="I72" s="6"/>
      <c r="K72" t="s">
        <v>162</v>
      </c>
      <c r="L72" s="6">
        <v>-1</v>
      </c>
      <c r="M72" s="6">
        <v>0</v>
      </c>
      <c r="U72" s="8" t="s">
        <v>354</v>
      </c>
      <c r="V72" s="31">
        <v>1</v>
      </c>
      <c r="W72" s="6">
        <v>1</v>
      </c>
    </row>
    <row r="73" spans="2:23" x14ac:dyDescent="0.2">
      <c r="B73" s="6"/>
      <c r="E73" t="s">
        <v>525</v>
      </c>
      <c r="F73" s="6">
        <v>4</v>
      </c>
      <c r="G73" s="6">
        <v>1</v>
      </c>
      <c r="H73" s="6"/>
      <c r="I73" s="6"/>
      <c r="K73" t="s">
        <v>163</v>
      </c>
      <c r="L73" s="6">
        <v>-3</v>
      </c>
      <c r="M73" s="6">
        <v>0</v>
      </c>
      <c r="U73" s="8" t="s">
        <v>355</v>
      </c>
      <c r="V73" s="31">
        <v>3</v>
      </c>
      <c r="W73" s="6">
        <v>1</v>
      </c>
    </row>
    <row r="74" spans="2:23" x14ac:dyDescent="0.2">
      <c r="B74" s="6"/>
      <c r="E74" t="s">
        <v>157</v>
      </c>
      <c r="F74" s="6">
        <v>4</v>
      </c>
      <c r="G74" s="6">
        <v>1</v>
      </c>
      <c r="H74" s="6"/>
      <c r="I74" s="6"/>
      <c r="K74" t="s">
        <v>164</v>
      </c>
      <c r="L74" s="6">
        <v>-5</v>
      </c>
      <c r="M74" s="6">
        <v>0</v>
      </c>
      <c r="U74" s="8" t="s">
        <v>325</v>
      </c>
      <c r="V74" s="31">
        <v>4</v>
      </c>
      <c r="W74" s="6">
        <v>1</v>
      </c>
    </row>
    <row r="75" spans="2:23" x14ac:dyDescent="0.2">
      <c r="B75" s="6"/>
      <c r="E75" t="s">
        <v>159</v>
      </c>
      <c r="F75" s="6">
        <v>2</v>
      </c>
      <c r="G75" s="6">
        <v>1</v>
      </c>
      <c r="H75" s="6"/>
      <c r="I75" s="6"/>
      <c r="K75" t="s">
        <v>166</v>
      </c>
      <c r="L75" s="6">
        <v>-2</v>
      </c>
      <c r="M75" s="6">
        <v>0</v>
      </c>
      <c r="U75" s="8" t="s">
        <v>563</v>
      </c>
      <c r="V75" s="31">
        <v>2</v>
      </c>
      <c r="W75" s="6">
        <v>1</v>
      </c>
    </row>
    <row r="76" spans="2:23" x14ac:dyDescent="0.2">
      <c r="B76" s="6"/>
      <c r="E76" t="s">
        <v>161</v>
      </c>
      <c r="F76" s="6">
        <v>2</v>
      </c>
      <c r="G76" s="6">
        <v>1</v>
      </c>
      <c r="H76" s="6"/>
      <c r="I76" s="6"/>
      <c r="K76" t="s">
        <v>167</v>
      </c>
      <c r="L76" s="6">
        <v>-3</v>
      </c>
      <c r="M76" s="6">
        <v>0</v>
      </c>
      <c r="U76" s="8" t="s">
        <v>206</v>
      </c>
      <c r="V76" s="31">
        <v>1</v>
      </c>
      <c r="W76" s="6">
        <v>1</v>
      </c>
    </row>
    <row r="77" spans="2:23" x14ac:dyDescent="0.2">
      <c r="B77" s="6"/>
      <c r="E77" t="s">
        <v>551</v>
      </c>
      <c r="F77" s="6">
        <v>4</v>
      </c>
      <c r="G77" s="6">
        <v>1</v>
      </c>
      <c r="H77" s="6"/>
      <c r="I77" s="6"/>
      <c r="K77" t="s">
        <v>169</v>
      </c>
      <c r="L77" s="6">
        <v>1</v>
      </c>
      <c r="M77" s="6">
        <v>0</v>
      </c>
      <c r="U77" s="8" t="s">
        <v>272</v>
      </c>
      <c r="V77" s="31">
        <v>2</v>
      </c>
      <c r="W77" s="6">
        <v>1</v>
      </c>
    </row>
    <row r="78" spans="2:23" x14ac:dyDescent="0.2">
      <c r="B78" s="6"/>
      <c r="E78" t="s">
        <v>165</v>
      </c>
      <c r="F78" s="6">
        <v>4</v>
      </c>
      <c r="G78" s="6">
        <v>1</v>
      </c>
      <c r="H78" s="6"/>
      <c r="I78" s="6"/>
      <c r="K78" t="s">
        <v>171</v>
      </c>
      <c r="L78" s="6">
        <v>-1</v>
      </c>
      <c r="M78" s="6">
        <v>0</v>
      </c>
      <c r="U78" s="8" t="s">
        <v>207</v>
      </c>
      <c r="V78" s="31">
        <v>4</v>
      </c>
      <c r="W78" s="6">
        <v>1</v>
      </c>
    </row>
    <row r="79" spans="2:23" x14ac:dyDescent="0.2">
      <c r="B79" s="6"/>
      <c r="E79" t="s">
        <v>168</v>
      </c>
      <c r="F79" s="6">
        <v>8</v>
      </c>
      <c r="G79" s="6">
        <v>1</v>
      </c>
      <c r="H79" s="6"/>
      <c r="I79" s="6"/>
      <c r="K79" t="s">
        <v>173</v>
      </c>
      <c r="L79" s="6">
        <v>3</v>
      </c>
      <c r="M79" s="6">
        <v>0</v>
      </c>
      <c r="U79" s="8" t="s">
        <v>273</v>
      </c>
      <c r="V79" s="31">
        <v>8</v>
      </c>
      <c r="W79" s="6">
        <v>1</v>
      </c>
    </row>
    <row r="80" spans="2:23" x14ac:dyDescent="0.2">
      <c r="B80" s="6"/>
      <c r="E80" t="s">
        <v>170</v>
      </c>
      <c r="F80" s="6">
        <v>12</v>
      </c>
      <c r="G80" s="6">
        <v>1</v>
      </c>
      <c r="H80" s="6"/>
      <c r="I80" s="6"/>
      <c r="L80" s="6"/>
      <c r="M80" s="6"/>
      <c r="U80" s="8" t="s">
        <v>208</v>
      </c>
      <c r="V80" s="31">
        <v>1</v>
      </c>
      <c r="W80" s="6">
        <v>1</v>
      </c>
    </row>
    <row r="81" spans="2:23" x14ac:dyDescent="0.2">
      <c r="B81" s="6"/>
      <c r="E81" t="s">
        <v>172</v>
      </c>
      <c r="F81" s="6">
        <v>16</v>
      </c>
      <c r="G81" s="6">
        <v>1</v>
      </c>
      <c r="H81" s="6"/>
      <c r="I81" s="6"/>
      <c r="L81" s="6"/>
      <c r="M81" s="6"/>
      <c r="U81" s="8" t="s">
        <v>209</v>
      </c>
      <c r="V81" s="31">
        <v>2</v>
      </c>
      <c r="W81" s="6">
        <v>1</v>
      </c>
    </row>
    <row r="82" spans="2:23" x14ac:dyDescent="0.2">
      <c r="B82" s="6"/>
      <c r="E82" t="s">
        <v>174</v>
      </c>
      <c r="F82" s="6">
        <v>20</v>
      </c>
      <c r="G82" s="6">
        <v>1</v>
      </c>
      <c r="H82" s="6"/>
      <c r="I82" s="6"/>
      <c r="L82" s="6"/>
      <c r="M82" s="6"/>
      <c r="U82" s="8" t="s">
        <v>210</v>
      </c>
      <c r="V82" s="31">
        <v>3</v>
      </c>
      <c r="W82" s="6">
        <v>1</v>
      </c>
    </row>
    <row r="83" spans="2:23" x14ac:dyDescent="0.2">
      <c r="B83" s="6"/>
      <c r="E83" t="s">
        <v>553</v>
      </c>
      <c r="F83" s="6">
        <v>5</v>
      </c>
      <c r="G83" s="6">
        <v>1</v>
      </c>
      <c r="H83" s="6"/>
      <c r="I83" s="6"/>
      <c r="L83" s="6"/>
      <c r="M83" s="6"/>
      <c r="U83" s="8" t="s">
        <v>211</v>
      </c>
      <c r="V83" s="31">
        <v>4</v>
      </c>
      <c r="W83" s="6">
        <v>1</v>
      </c>
    </row>
    <row r="84" spans="2:23" x14ac:dyDescent="0.2">
      <c r="B84" s="6"/>
      <c r="E84" t="s">
        <v>527</v>
      </c>
      <c r="F84" s="6">
        <v>2</v>
      </c>
      <c r="G84" s="6">
        <v>1</v>
      </c>
      <c r="H84" s="6"/>
      <c r="I84" s="6"/>
      <c r="L84" s="6"/>
      <c r="M84" s="6"/>
      <c r="U84" s="8" t="s">
        <v>212</v>
      </c>
      <c r="V84" s="31">
        <v>5</v>
      </c>
      <c r="W84" s="6">
        <v>1</v>
      </c>
    </row>
    <row r="85" spans="2:23" x14ac:dyDescent="0.2">
      <c r="B85" s="6"/>
      <c r="E85" t="s">
        <v>440</v>
      </c>
      <c r="F85" s="6">
        <v>2</v>
      </c>
      <c r="G85" s="6">
        <v>1</v>
      </c>
      <c r="H85" s="6"/>
      <c r="I85" s="6"/>
      <c r="L85" s="6"/>
      <c r="M85" s="6"/>
      <c r="U85" s="8" t="s">
        <v>213</v>
      </c>
      <c r="V85" s="31">
        <v>6</v>
      </c>
      <c r="W85" s="6">
        <v>1</v>
      </c>
    </row>
    <row r="86" spans="2:23" x14ac:dyDescent="0.2">
      <c r="B86" s="6"/>
      <c r="E86" t="s">
        <v>176</v>
      </c>
      <c r="F86" s="6">
        <v>1</v>
      </c>
      <c r="G86" s="6">
        <v>1</v>
      </c>
      <c r="H86" s="6"/>
      <c r="I86" s="6"/>
      <c r="L86" s="6"/>
      <c r="M86" s="6"/>
      <c r="U86" s="8" t="s">
        <v>214</v>
      </c>
      <c r="V86" s="31">
        <v>7</v>
      </c>
      <c r="W86" s="6">
        <v>1</v>
      </c>
    </row>
    <row r="87" spans="2:23" x14ac:dyDescent="0.2">
      <c r="B87" s="6"/>
      <c r="E87" t="s">
        <v>528</v>
      </c>
      <c r="F87" s="6">
        <v>4</v>
      </c>
      <c r="G87" s="6">
        <v>1</v>
      </c>
      <c r="H87" s="6"/>
      <c r="I87" s="6"/>
      <c r="L87" s="6"/>
      <c r="M87" s="6"/>
      <c r="U87" s="8" t="s">
        <v>377</v>
      </c>
      <c r="V87" s="31">
        <v>1</v>
      </c>
      <c r="W87" s="6">
        <v>1</v>
      </c>
    </row>
    <row r="88" spans="2:23" x14ac:dyDescent="0.2">
      <c r="B88" s="6"/>
      <c r="E88" t="s">
        <v>441</v>
      </c>
      <c r="F88" s="6">
        <v>8</v>
      </c>
      <c r="G88" s="6">
        <v>1</v>
      </c>
      <c r="H88" s="6"/>
      <c r="I88" s="6"/>
      <c r="L88" s="6"/>
      <c r="M88" s="6"/>
      <c r="U88" s="8" t="s">
        <v>301</v>
      </c>
      <c r="V88" s="31">
        <v>2</v>
      </c>
      <c r="W88" s="6">
        <v>1</v>
      </c>
    </row>
    <row r="89" spans="2:23" x14ac:dyDescent="0.2">
      <c r="B89" s="6"/>
      <c r="E89" t="s">
        <v>443</v>
      </c>
      <c r="F89" s="6">
        <v>8</v>
      </c>
      <c r="G89" s="6">
        <v>1</v>
      </c>
      <c r="H89" s="6"/>
      <c r="I89" s="6"/>
      <c r="L89" s="6"/>
      <c r="M89" s="6"/>
      <c r="U89" s="8" t="s">
        <v>378</v>
      </c>
      <c r="V89" s="31">
        <v>1</v>
      </c>
      <c r="W89" s="6">
        <v>1</v>
      </c>
    </row>
    <row r="90" spans="2:23" x14ac:dyDescent="0.2">
      <c r="B90" s="6"/>
      <c r="E90" t="s">
        <v>442</v>
      </c>
      <c r="F90" s="6">
        <v>8</v>
      </c>
      <c r="G90" s="6">
        <v>1</v>
      </c>
      <c r="H90" s="6"/>
      <c r="I90" s="6"/>
      <c r="L90" s="6"/>
      <c r="M90" s="6"/>
      <c r="U90" s="8" t="s">
        <v>115</v>
      </c>
      <c r="V90" s="6">
        <v>0</v>
      </c>
      <c r="W90" s="6">
        <v>0</v>
      </c>
    </row>
    <row r="91" spans="2:23" x14ac:dyDescent="0.2">
      <c r="B91" s="6"/>
      <c r="E91" t="s">
        <v>555</v>
      </c>
      <c r="F91" s="6">
        <v>3</v>
      </c>
      <c r="G91" s="6">
        <v>1</v>
      </c>
      <c r="H91" s="6"/>
      <c r="I91" s="6"/>
      <c r="L91" s="6"/>
      <c r="M91" s="6"/>
      <c r="U91" s="8" t="s">
        <v>302</v>
      </c>
      <c r="V91" s="31">
        <v>1</v>
      </c>
      <c r="W91" s="6">
        <v>1</v>
      </c>
    </row>
    <row r="92" spans="2:23" x14ac:dyDescent="0.2">
      <c r="B92" s="6"/>
      <c r="E92" t="s">
        <v>178</v>
      </c>
      <c r="F92" s="6">
        <v>5</v>
      </c>
      <c r="G92" s="6">
        <v>1</v>
      </c>
      <c r="H92" s="6"/>
      <c r="I92" s="6"/>
      <c r="K92" s="17"/>
      <c r="L92" s="6"/>
      <c r="M92" s="6"/>
      <c r="U92" s="8" t="s">
        <v>344</v>
      </c>
      <c r="V92" s="31">
        <v>1</v>
      </c>
      <c r="W92" s="6">
        <v>1</v>
      </c>
    </row>
    <row r="93" spans="2:23" x14ac:dyDescent="0.2">
      <c r="B93" s="6"/>
      <c r="E93" t="s">
        <v>179</v>
      </c>
      <c r="F93" s="6">
        <v>11</v>
      </c>
      <c r="G93" s="6">
        <v>1</v>
      </c>
      <c r="H93" s="6"/>
      <c r="I93" s="6"/>
      <c r="L93" s="6"/>
      <c r="U93" s="8" t="s">
        <v>326</v>
      </c>
      <c r="V93" s="31">
        <v>1</v>
      </c>
      <c r="W93" s="6">
        <v>1</v>
      </c>
    </row>
    <row r="94" spans="2:23" x14ac:dyDescent="0.2">
      <c r="B94" s="6"/>
      <c r="E94" t="s">
        <v>180</v>
      </c>
      <c r="F94" s="6">
        <v>18</v>
      </c>
      <c r="G94" s="6">
        <v>1</v>
      </c>
      <c r="H94" s="6"/>
      <c r="I94" s="6"/>
      <c r="L94" s="6"/>
      <c r="U94" s="8" t="s">
        <v>327</v>
      </c>
      <c r="V94" s="31">
        <v>4</v>
      </c>
      <c r="W94" s="6">
        <v>1</v>
      </c>
    </row>
    <row r="95" spans="2:23" x14ac:dyDescent="0.2">
      <c r="B95" s="6"/>
      <c r="E95" t="s">
        <v>556</v>
      </c>
      <c r="F95" s="6">
        <v>6</v>
      </c>
      <c r="G95" s="6">
        <v>1</v>
      </c>
      <c r="H95" s="6"/>
      <c r="I95" s="6"/>
      <c r="L95" s="6"/>
      <c r="U95" s="8" t="s">
        <v>303</v>
      </c>
      <c r="V95" s="31">
        <v>4</v>
      </c>
      <c r="W95" s="6">
        <v>1</v>
      </c>
    </row>
    <row r="96" spans="2:23" x14ac:dyDescent="0.2">
      <c r="B96" s="6"/>
      <c r="F96" s="6"/>
      <c r="G96" s="6"/>
      <c r="H96" s="6"/>
      <c r="I96" s="6"/>
      <c r="L96" s="6"/>
      <c r="U96" s="8" t="s">
        <v>304</v>
      </c>
      <c r="V96" s="31">
        <v>4</v>
      </c>
      <c r="W96" s="6">
        <v>1</v>
      </c>
    </row>
    <row r="97" spans="2:23" x14ac:dyDescent="0.2">
      <c r="B97" s="6"/>
      <c r="F97" s="6"/>
      <c r="G97" s="6"/>
      <c r="H97" s="6"/>
      <c r="I97" s="6"/>
      <c r="L97" s="6"/>
      <c r="U97" s="8" t="s">
        <v>305</v>
      </c>
      <c r="V97" s="31">
        <v>2</v>
      </c>
      <c r="W97" s="6">
        <v>1</v>
      </c>
    </row>
    <row r="98" spans="2:23" x14ac:dyDescent="0.2">
      <c r="B98" s="6"/>
      <c r="F98" s="6"/>
      <c r="G98" s="6"/>
      <c r="H98" s="6"/>
      <c r="I98" s="6"/>
      <c r="L98" s="6"/>
      <c r="U98" s="8" t="s">
        <v>306</v>
      </c>
      <c r="V98" s="31">
        <v>4</v>
      </c>
      <c r="W98" s="6">
        <v>1</v>
      </c>
    </row>
    <row r="99" spans="2:23" x14ac:dyDescent="0.2">
      <c r="B99" s="6"/>
      <c r="F99" s="6"/>
      <c r="G99" s="6"/>
      <c r="H99" s="6"/>
      <c r="I99" s="6"/>
      <c r="L99" s="6"/>
      <c r="U99" s="8" t="s">
        <v>356</v>
      </c>
      <c r="V99" s="31">
        <v>1</v>
      </c>
      <c r="W99" s="6">
        <v>1</v>
      </c>
    </row>
    <row r="100" spans="2:23" x14ac:dyDescent="0.2">
      <c r="B100" s="6"/>
      <c r="E100" s="17"/>
      <c r="F100" s="6"/>
      <c r="G100" s="6"/>
      <c r="H100" s="6"/>
      <c r="I100" s="6"/>
      <c r="U100" s="8" t="s">
        <v>215</v>
      </c>
      <c r="V100" s="31">
        <v>1</v>
      </c>
      <c r="W100" s="6">
        <v>1</v>
      </c>
    </row>
    <row r="101" spans="2:23" x14ac:dyDescent="0.2">
      <c r="B101" s="6"/>
      <c r="F101" s="6"/>
      <c r="G101" s="6"/>
      <c r="H101" s="6"/>
      <c r="I101" s="6"/>
      <c r="L101" s="6"/>
      <c r="U101" s="8" t="s">
        <v>274</v>
      </c>
      <c r="V101" s="31">
        <v>3</v>
      </c>
      <c r="W101" s="6">
        <v>1</v>
      </c>
    </row>
    <row r="102" spans="2:23" x14ac:dyDescent="0.2">
      <c r="B102" s="6"/>
      <c r="F102" s="6"/>
      <c r="G102" s="6"/>
      <c r="H102" s="6"/>
      <c r="I102" s="6"/>
      <c r="L102" s="6"/>
      <c r="U102" s="8" t="s">
        <v>216</v>
      </c>
      <c r="V102" s="31">
        <v>5</v>
      </c>
      <c r="W102" s="6">
        <v>1</v>
      </c>
    </row>
    <row r="103" spans="2:23" x14ac:dyDescent="0.2">
      <c r="B103" s="6"/>
      <c r="F103" s="6"/>
      <c r="G103" s="6"/>
      <c r="H103" s="6"/>
      <c r="I103" s="6"/>
      <c r="L103" s="6"/>
      <c r="U103" s="8" t="s">
        <v>345</v>
      </c>
      <c r="V103" s="31">
        <v>1</v>
      </c>
      <c r="W103" s="6">
        <v>1</v>
      </c>
    </row>
    <row r="104" spans="2:23" x14ac:dyDescent="0.2">
      <c r="B104" s="6"/>
      <c r="F104" s="6"/>
      <c r="G104" s="6"/>
      <c r="H104" s="6"/>
      <c r="I104" s="6"/>
      <c r="L104" s="6"/>
      <c r="U104" s="8" t="s">
        <v>307</v>
      </c>
      <c r="V104" s="31">
        <v>5</v>
      </c>
      <c r="W104" s="6">
        <v>1</v>
      </c>
    </row>
    <row r="105" spans="2:23" x14ac:dyDescent="0.2">
      <c r="B105" s="6"/>
      <c r="F105" s="6"/>
      <c r="G105" s="6"/>
      <c r="H105" s="6"/>
      <c r="I105" s="6"/>
      <c r="L105" s="6"/>
      <c r="U105" s="8" t="s">
        <v>308</v>
      </c>
      <c r="V105" s="31">
        <v>7</v>
      </c>
      <c r="W105" s="6">
        <v>1</v>
      </c>
    </row>
    <row r="106" spans="2:23" x14ac:dyDescent="0.2">
      <c r="B106" s="6"/>
      <c r="F106" s="6"/>
      <c r="G106" s="6"/>
      <c r="H106" s="6"/>
      <c r="I106" s="6"/>
      <c r="L106" s="6"/>
      <c r="U106" s="8" t="s">
        <v>379</v>
      </c>
      <c r="V106" s="31">
        <v>5</v>
      </c>
      <c r="W106" s="6">
        <v>1</v>
      </c>
    </row>
    <row r="107" spans="2:23" x14ac:dyDescent="0.2">
      <c r="B107" s="6"/>
      <c r="F107" s="6"/>
      <c r="G107" s="6"/>
      <c r="H107" s="6"/>
      <c r="I107" s="6"/>
      <c r="L107" s="6"/>
      <c r="U107" s="8" t="s">
        <v>380</v>
      </c>
      <c r="V107" s="6">
        <v>7</v>
      </c>
      <c r="W107" s="6">
        <v>1</v>
      </c>
    </row>
    <row r="108" spans="2:23" x14ac:dyDescent="0.2">
      <c r="B108" s="6"/>
      <c r="F108" s="6"/>
      <c r="G108" s="6"/>
      <c r="H108" s="6"/>
      <c r="I108" s="6"/>
      <c r="L108" s="6"/>
      <c r="U108" s="8" t="s">
        <v>381</v>
      </c>
      <c r="V108" s="6">
        <v>8</v>
      </c>
      <c r="W108" s="6">
        <v>1</v>
      </c>
    </row>
    <row r="109" spans="2:23" x14ac:dyDescent="0.2">
      <c r="B109" s="6"/>
      <c r="F109" s="6"/>
      <c r="G109" s="6"/>
      <c r="H109" s="6"/>
      <c r="I109" s="6"/>
      <c r="L109" s="6"/>
      <c r="U109" s="8" t="s">
        <v>382</v>
      </c>
      <c r="V109" s="6">
        <v>9</v>
      </c>
      <c r="W109" s="6">
        <v>1</v>
      </c>
    </row>
    <row r="110" spans="2:23" x14ac:dyDescent="0.2">
      <c r="B110" s="6"/>
      <c r="F110" s="6"/>
      <c r="G110" s="6"/>
      <c r="L110" s="6"/>
      <c r="U110" s="8" t="s">
        <v>383</v>
      </c>
      <c r="V110" s="6">
        <v>2</v>
      </c>
      <c r="W110" s="6">
        <v>1</v>
      </c>
    </row>
    <row r="111" spans="2:23" x14ac:dyDescent="0.2">
      <c r="B111" s="6"/>
      <c r="F111" s="6"/>
      <c r="G111" s="6"/>
      <c r="L111" s="6"/>
      <c r="U111" s="8" t="s">
        <v>328</v>
      </c>
      <c r="V111" s="31">
        <v>7</v>
      </c>
      <c r="W111" s="6">
        <v>1</v>
      </c>
    </row>
    <row r="112" spans="2:23" x14ac:dyDescent="0.2">
      <c r="B112" s="6"/>
      <c r="F112" s="6"/>
      <c r="G112" s="6"/>
      <c r="L112" s="6"/>
      <c r="U112" s="8" t="s">
        <v>309</v>
      </c>
      <c r="V112" s="31">
        <v>7</v>
      </c>
      <c r="W112" s="6">
        <v>1</v>
      </c>
    </row>
    <row r="113" spans="2:23" x14ac:dyDescent="0.2">
      <c r="B113" s="6"/>
      <c r="L113" s="6"/>
      <c r="U113" s="8" t="s">
        <v>310</v>
      </c>
      <c r="V113" s="31">
        <v>1</v>
      </c>
      <c r="W113" s="6">
        <v>1</v>
      </c>
    </row>
    <row r="114" spans="2:23" x14ac:dyDescent="0.2">
      <c r="B114" s="6"/>
      <c r="F114" s="6"/>
      <c r="G114" s="6"/>
      <c r="H114" s="6"/>
      <c r="I114" s="6"/>
      <c r="L114" s="6"/>
      <c r="U114" s="8" t="s">
        <v>311</v>
      </c>
      <c r="V114" s="31">
        <v>1</v>
      </c>
      <c r="W114" s="6">
        <v>1</v>
      </c>
    </row>
    <row r="115" spans="2:23" x14ac:dyDescent="0.2">
      <c r="B115" s="6"/>
      <c r="F115" s="6"/>
      <c r="G115" s="6"/>
      <c r="H115" s="6"/>
      <c r="I115" s="6"/>
      <c r="L115" s="6"/>
      <c r="U115" s="8" t="s">
        <v>275</v>
      </c>
      <c r="V115" s="31">
        <v>1</v>
      </c>
      <c r="W115" s="6">
        <v>1</v>
      </c>
    </row>
    <row r="116" spans="2:23" x14ac:dyDescent="0.2">
      <c r="B116" s="6"/>
      <c r="F116" s="6"/>
      <c r="G116" s="6"/>
      <c r="H116" s="6"/>
      <c r="I116" s="6"/>
      <c r="L116" s="6"/>
      <c r="U116" s="8" t="s">
        <v>217</v>
      </c>
      <c r="V116" s="31">
        <v>3</v>
      </c>
      <c r="W116" s="6">
        <v>1</v>
      </c>
    </row>
    <row r="117" spans="2:23" x14ac:dyDescent="0.2">
      <c r="B117" s="6"/>
      <c r="F117" s="6"/>
      <c r="G117" s="6"/>
      <c r="H117" s="6"/>
      <c r="I117" s="6"/>
      <c r="L117" s="6"/>
      <c r="U117" s="8" t="s">
        <v>357</v>
      </c>
      <c r="V117" s="31">
        <v>1</v>
      </c>
      <c r="W117" s="6">
        <v>1</v>
      </c>
    </row>
    <row r="118" spans="2:23" x14ac:dyDescent="0.2">
      <c r="B118" s="6"/>
      <c r="H118" s="6"/>
      <c r="I118" s="6"/>
      <c r="L118" s="6"/>
      <c r="U118" s="8" t="s">
        <v>358</v>
      </c>
      <c r="V118" s="31">
        <v>3</v>
      </c>
      <c r="W118" s="6">
        <v>1</v>
      </c>
    </row>
    <row r="119" spans="2:23" x14ac:dyDescent="0.2">
      <c r="B119" s="6"/>
      <c r="H119" s="6"/>
      <c r="I119" s="6"/>
      <c r="L119" s="6"/>
      <c r="U119" s="8" t="s">
        <v>384</v>
      </c>
      <c r="V119" s="6">
        <v>4</v>
      </c>
      <c r="W119" s="6">
        <v>1</v>
      </c>
    </row>
    <row r="120" spans="2:23" x14ac:dyDescent="0.2">
      <c r="B120" s="6"/>
      <c r="F120" s="6"/>
      <c r="G120" s="6"/>
      <c r="H120" s="6"/>
      <c r="I120" s="6"/>
      <c r="L120" s="6"/>
      <c r="U120" s="8" t="s">
        <v>385</v>
      </c>
      <c r="V120" s="6">
        <v>1</v>
      </c>
      <c r="W120" s="6">
        <v>1</v>
      </c>
    </row>
    <row r="121" spans="2:23" x14ac:dyDescent="0.2">
      <c r="B121" s="6"/>
      <c r="F121" s="6"/>
      <c r="G121" s="6"/>
      <c r="H121" s="6"/>
      <c r="I121" s="6"/>
      <c r="L121" s="6"/>
      <c r="U121" s="8" t="s">
        <v>321</v>
      </c>
      <c r="V121" s="31">
        <v>1</v>
      </c>
      <c r="W121" s="6">
        <v>1</v>
      </c>
    </row>
    <row r="122" spans="2:23" x14ac:dyDescent="0.2">
      <c r="B122" s="6"/>
      <c r="F122" s="6"/>
      <c r="G122" s="6"/>
      <c r="H122" s="6"/>
      <c r="I122" s="6"/>
      <c r="L122" s="6"/>
      <c r="U122" s="8" t="s">
        <v>276</v>
      </c>
      <c r="V122" s="31">
        <v>4</v>
      </c>
      <c r="W122" s="6">
        <v>1</v>
      </c>
    </row>
    <row r="123" spans="2:23" x14ac:dyDescent="0.2">
      <c r="B123" s="6"/>
      <c r="F123" s="6"/>
      <c r="G123" s="6"/>
      <c r="H123" s="6"/>
      <c r="I123" s="6"/>
      <c r="L123" s="6"/>
      <c r="U123" s="8" t="s">
        <v>277</v>
      </c>
      <c r="V123" s="31">
        <v>5</v>
      </c>
      <c r="W123" s="6">
        <v>1</v>
      </c>
    </row>
    <row r="124" spans="2:23" x14ac:dyDescent="0.2">
      <c r="B124" s="6"/>
      <c r="F124" s="6"/>
      <c r="G124" s="6"/>
      <c r="H124" s="6"/>
      <c r="I124" s="6"/>
      <c r="L124" s="6"/>
      <c r="U124" s="8" t="s">
        <v>218</v>
      </c>
      <c r="V124" s="31">
        <v>6</v>
      </c>
      <c r="W124" s="6">
        <v>1</v>
      </c>
    </row>
    <row r="125" spans="2:23" x14ac:dyDescent="0.2">
      <c r="B125" s="6"/>
      <c r="F125" s="6"/>
      <c r="G125" s="6"/>
      <c r="H125" s="6"/>
      <c r="I125" s="6"/>
      <c r="L125" s="6"/>
      <c r="U125" s="8" t="s">
        <v>219</v>
      </c>
      <c r="V125" s="31">
        <v>7</v>
      </c>
      <c r="W125" s="6">
        <v>1</v>
      </c>
    </row>
    <row r="126" spans="2:23" x14ac:dyDescent="0.2">
      <c r="B126" s="6"/>
      <c r="F126" s="6"/>
      <c r="G126" s="6"/>
      <c r="H126" s="6"/>
      <c r="I126" s="6"/>
      <c r="L126" s="6"/>
      <c r="U126" s="8" t="s">
        <v>220</v>
      </c>
      <c r="V126" s="31">
        <v>8</v>
      </c>
      <c r="W126" s="6">
        <v>1</v>
      </c>
    </row>
    <row r="127" spans="2:23" x14ac:dyDescent="0.2">
      <c r="B127" s="6"/>
      <c r="F127" s="6"/>
      <c r="G127" s="6"/>
      <c r="H127" s="6"/>
      <c r="I127" s="6"/>
      <c r="L127" s="6"/>
      <c r="U127" s="8" t="s">
        <v>221</v>
      </c>
      <c r="V127" s="31">
        <v>1</v>
      </c>
      <c r="W127" s="6">
        <v>1</v>
      </c>
    </row>
    <row r="128" spans="2:23" x14ac:dyDescent="0.2">
      <c r="B128" s="6"/>
      <c r="F128" s="6"/>
      <c r="G128" s="6"/>
      <c r="H128" s="6"/>
      <c r="I128" s="6"/>
      <c r="L128" s="6"/>
      <c r="U128" s="8" t="s">
        <v>222</v>
      </c>
      <c r="V128" s="31">
        <v>2</v>
      </c>
      <c r="W128" s="6">
        <v>1</v>
      </c>
    </row>
    <row r="129" spans="2:23" x14ac:dyDescent="0.2">
      <c r="B129" s="6"/>
      <c r="F129" s="6"/>
      <c r="G129" s="6"/>
      <c r="H129" s="6"/>
      <c r="I129" s="6"/>
      <c r="L129" s="6"/>
      <c r="U129" s="8" t="s">
        <v>223</v>
      </c>
      <c r="V129" s="31">
        <v>3</v>
      </c>
      <c r="W129" s="6">
        <v>1</v>
      </c>
    </row>
    <row r="130" spans="2:23" x14ac:dyDescent="0.2">
      <c r="B130" s="6"/>
      <c r="F130" s="6"/>
      <c r="G130" s="6"/>
      <c r="H130" s="6"/>
      <c r="I130" s="6"/>
      <c r="L130" s="6"/>
      <c r="U130" s="8" t="s">
        <v>224</v>
      </c>
      <c r="V130" s="31">
        <v>4</v>
      </c>
      <c r="W130" s="6">
        <v>1</v>
      </c>
    </row>
    <row r="131" spans="2:23" x14ac:dyDescent="0.2">
      <c r="B131" s="6"/>
      <c r="F131" s="6"/>
      <c r="G131" s="6"/>
      <c r="H131" s="6"/>
      <c r="I131" s="6"/>
      <c r="L131" s="6"/>
      <c r="U131" s="8" t="s">
        <v>225</v>
      </c>
      <c r="V131" s="31">
        <v>5</v>
      </c>
      <c r="W131" s="6">
        <v>1</v>
      </c>
    </row>
    <row r="132" spans="2:23" x14ac:dyDescent="0.2">
      <c r="B132" s="6"/>
      <c r="F132" s="6"/>
      <c r="G132" s="6"/>
      <c r="H132" s="6"/>
      <c r="I132" s="6"/>
      <c r="L132" s="6"/>
      <c r="U132" s="8" t="s">
        <v>565</v>
      </c>
      <c r="V132" s="31">
        <v>5</v>
      </c>
      <c r="W132" s="6">
        <v>1</v>
      </c>
    </row>
    <row r="133" spans="2:23" x14ac:dyDescent="0.2">
      <c r="B133" s="6"/>
      <c r="F133" s="6"/>
      <c r="G133" s="6"/>
      <c r="H133" s="6"/>
      <c r="I133" s="6"/>
      <c r="L133" s="6"/>
      <c r="U133" s="8" t="s">
        <v>312</v>
      </c>
      <c r="V133" s="31">
        <v>2</v>
      </c>
      <c r="W133" s="6">
        <v>1</v>
      </c>
    </row>
    <row r="134" spans="2:23" x14ac:dyDescent="0.2">
      <c r="B134" s="6"/>
      <c r="F134" s="6"/>
      <c r="G134" s="6"/>
      <c r="H134" s="6"/>
      <c r="I134" s="6"/>
      <c r="L134" s="6"/>
      <c r="U134" s="8" t="s">
        <v>371</v>
      </c>
      <c r="V134" s="31">
        <v>3</v>
      </c>
      <c r="W134" s="6">
        <v>1</v>
      </c>
    </row>
    <row r="135" spans="2:23" x14ac:dyDescent="0.2">
      <c r="B135" s="6"/>
      <c r="F135" s="6"/>
      <c r="G135" s="6"/>
      <c r="H135" s="6"/>
      <c r="I135" s="6"/>
      <c r="L135" s="6"/>
      <c r="U135" s="8" t="s">
        <v>372</v>
      </c>
      <c r="V135" s="31">
        <v>4</v>
      </c>
      <c r="W135" s="6">
        <v>1</v>
      </c>
    </row>
    <row r="136" spans="2:23" x14ac:dyDescent="0.2">
      <c r="B136" s="6"/>
      <c r="F136" s="6"/>
      <c r="G136" s="6"/>
      <c r="H136" s="6"/>
      <c r="I136" s="6"/>
      <c r="L136" s="6"/>
      <c r="U136" s="8" t="s">
        <v>373</v>
      </c>
      <c r="V136" s="31">
        <v>5</v>
      </c>
      <c r="W136" s="6">
        <v>1</v>
      </c>
    </row>
    <row r="137" spans="2:23" x14ac:dyDescent="0.2">
      <c r="B137" s="6"/>
      <c r="F137" s="6"/>
      <c r="G137" s="6"/>
      <c r="H137" s="6"/>
      <c r="I137" s="6"/>
      <c r="L137" s="6"/>
      <c r="U137" s="8" t="s">
        <v>313</v>
      </c>
      <c r="V137" s="31">
        <v>3</v>
      </c>
      <c r="W137" s="6">
        <v>1</v>
      </c>
    </row>
    <row r="138" spans="2:23" x14ac:dyDescent="0.2">
      <c r="B138" s="6"/>
      <c r="F138" s="6"/>
      <c r="G138" s="6"/>
      <c r="H138" s="6"/>
      <c r="I138" s="6"/>
      <c r="L138" s="6"/>
      <c r="U138" s="8" t="s">
        <v>365</v>
      </c>
      <c r="V138" s="31">
        <v>3</v>
      </c>
      <c r="W138" s="6">
        <v>1</v>
      </c>
    </row>
    <row r="139" spans="2:23" x14ac:dyDescent="0.2">
      <c r="B139" s="6"/>
      <c r="F139" s="6"/>
      <c r="G139" s="6"/>
      <c r="H139" s="6"/>
      <c r="I139" s="6"/>
      <c r="L139" s="6"/>
      <c r="U139" s="32" t="s">
        <v>447</v>
      </c>
      <c r="V139" s="6">
        <v>1</v>
      </c>
      <c r="W139" s="6">
        <v>1</v>
      </c>
    </row>
    <row r="140" spans="2:23" x14ac:dyDescent="0.2">
      <c r="B140" s="6"/>
      <c r="F140" s="6"/>
      <c r="G140" s="6"/>
      <c r="H140" s="6"/>
      <c r="I140" s="6"/>
      <c r="L140" s="6"/>
      <c r="U140" s="8" t="s">
        <v>386</v>
      </c>
      <c r="V140" s="6">
        <v>1</v>
      </c>
      <c r="W140" s="6">
        <v>1</v>
      </c>
    </row>
    <row r="141" spans="2:23" x14ac:dyDescent="0.2">
      <c r="B141" s="6"/>
      <c r="F141" s="6"/>
      <c r="G141" s="6"/>
      <c r="H141" s="6"/>
      <c r="I141" s="6"/>
      <c r="L141" s="6"/>
      <c r="U141" s="8" t="s">
        <v>387</v>
      </c>
      <c r="V141" s="6">
        <v>1</v>
      </c>
      <c r="W141" s="6">
        <v>1</v>
      </c>
    </row>
    <row r="142" spans="2:23" x14ac:dyDescent="0.2">
      <c r="B142" s="6"/>
      <c r="F142" s="6"/>
      <c r="G142" s="6"/>
      <c r="H142" s="6"/>
      <c r="I142" s="6"/>
      <c r="L142" s="6"/>
      <c r="U142" s="8" t="s">
        <v>278</v>
      </c>
      <c r="V142" s="6">
        <v>2</v>
      </c>
      <c r="W142" s="6">
        <v>1</v>
      </c>
    </row>
    <row r="143" spans="2:23" x14ac:dyDescent="0.2">
      <c r="B143" s="6"/>
      <c r="F143" s="6"/>
      <c r="G143" s="6"/>
      <c r="H143" s="6"/>
      <c r="I143" s="6"/>
      <c r="L143" s="6"/>
      <c r="U143" s="8" t="s">
        <v>226</v>
      </c>
      <c r="V143" s="6">
        <v>4</v>
      </c>
      <c r="W143" s="6">
        <v>1</v>
      </c>
    </row>
    <row r="144" spans="2:23" x14ac:dyDescent="0.2">
      <c r="B144" s="6"/>
      <c r="F144" s="6"/>
      <c r="G144" s="6"/>
      <c r="H144" s="6"/>
      <c r="I144" s="6"/>
      <c r="L144" s="6"/>
      <c r="U144" s="8" t="s">
        <v>366</v>
      </c>
      <c r="V144" s="31">
        <v>4</v>
      </c>
      <c r="W144" s="6">
        <v>1</v>
      </c>
    </row>
    <row r="145" spans="2:23" x14ac:dyDescent="0.2">
      <c r="B145" s="6"/>
      <c r="F145" s="6"/>
      <c r="G145" s="6"/>
      <c r="H145" s="6"/>
      <c r="I145" s="6"/>
      <c r="L145" s="6"/>
      <c r="U145" s="8" t="s">
        <v>359</v>
      </c>
      <c r="V145" s="31">
        <v>1</v>
      </c>
      <c r="W145" s="6">
        <v>1</v>
      </c>
    </row>
    <row r="146" spans="2:23" x14ac:dyDescent="0.2">
      <c r="B146" s="6"/>
      <c r="F146" s="6"/>
      <c r="G146" s="6"/>
      <c r="H146" s="6"/>
      <c r="I146" s="6"/>
      <c r="L146" s="6"/>
      <c r="U146" s="8" t="s">
        <v>329</v>
      </c>
      <c r="V146" s="31">
        <v>1</v>
      </c>
      <c r="W146" s="6">
        <v>1</v>
      </c>
    </row>
    <row r="147" spans="2:23" x14ac:dyDescent="0.2">
      <c r="B147" s="6"/>
      <c r="F147" s="6"/>
      <c r="G147" s="6"/>
      <c r="H147" s="6"/>
      <c r="I147" s="6"/>
      <c r="L147" s="6"/>
      <c r="U147" s="8" t="s">
        <v>374</v>
      </c>
      <c r="V147" s="31">
        <v>1</v>
      </c>
      <c r="W147" s="6">
        <v>1</v>
      </c>
    </row>
    <row r="148" spans="2:23" x14ac:dyDescent="0.2">
      <c r="B148" s="6"/>
      <c r="F148" s="6"/>
      <c r="G148" s="6"/>
      <c r="H148" s="6"/>
      <c r="I148" s="6"/>
      <c r="L148" s="6"/>
      <c r="U148" s="8" t="s">
        <v>314</v>
      </c>
      <c r="V148" s="31">
        <v>5</v>
      </c>
      <c r="W148" s="6">
        <v>1</v>
      </c>
    </row>
    <row r="149" spans="2:23" x14ac:dyDescent="0.2">
      <c r="B149" s="6"/>
      <c r="F149" s="6"/>
      <c r="G149" s="6"/>
      <c r="H149" s="6"/>
      <c r="I149" s="6"/>
      <c r="L149" s="6"/>
      <c r="U149" s="8" t="s">
        <v>568</v>
      </c>
      <c r="V149" s="31">
        <v>2</v>
      </c>
      <c r="W149" s="6">
        <v>1</v>
      </c>
    </row>
    <row r="150" spans="2:23" x14ac:dyDescent="0.2">
      <c r="B150" s="6"/>
      <c r="F150" s="6"/>
      <c r="G150" s="6"/>
      <c r="H150" s="6"/>
      <c r="I150" s="6"/>
      <c r="L150" s="6"/>
      <c r="U150" s="8" t="s">
        <v>330</v>
      </c>
      <c r="V150" s="31">
        <v>4</v>
      </c>
      <c r="W150" s="6">
        <v>1</v>
      </c>
    </row>
    <row r="151" spans="2:23" x14ac:dyDescent="0.2">
      <c r="B151" s="6"/>
      <c r="F151" s="6"/>
      <c r="G151" s="6"/>
      <c r="H151" s="6"/>
      <c r="I151" s="6"/>
      <c r="L151" s="6"/>
      <c r="U151" s="8" t="s">
        <v>375</v>
      </c>
      <c r="V151" s="31">
        <v>1</v>
      </c>
      <c r="W151" s="6">
        <v>1</v>
      </c>
    </row>
    <row r="152" spans="2:23" x14ac:dyDescent="0.2">
      <c r="B152" s="6"/>
      <c r="F152" s="6"/>
      <c r="G152" s="6"/>
      <c r="H152" s="6"/>
      <c r="I152" s="6"/>
      <c r="L152" s="6"/>
      <c r="U152" s="32" t="s">
        <v>448</v>
      </c>
      <c r="V152" s="31">
        <v>2</v>
      </c>
      <c r="W152" s="6">
        <v>1</v>
      </c>
    </row>
    <row r="153" spans="2:23" x14ac:dyDescent="0.2">
      <c r="B153" s="6"/>
      <c r="F153" s="6"/>
      <c r="G153" s="6"/>
      <c r="H153" s="6"/>
      <c r="I153" s="6"/>
      <c r="L153" s="6"/>
      <c r="U153" s="32" t="s">
        <v>449</v>
      </c>
      <c r="V153" s="6">
        <v>4</v>
      </c>
      <c r="W153" s="6">
        <v>1</v>
      </c>
    </row>
    <row r="154" spans="2:23" x14ac:dyDescent="0.2">
      <c r="B154" s="6"/>
      <c r="F154" s="6"/>
      <c r="G154" s="6"/>
      <c r="H154" s="6"/>
      <c r="I154" s="6"/>
      <c r="L154" s="6"/>
      <c r="U154" s="8" t="s">
        <v>227</v>
      </c>
      <c r="V154" s="31">
        <v>1</v>
      </c>
      <c r="W154" s="6">
        <v>1</v>
      </c>
    </row>
    <row r="155" spans="2:23" x14ac:dyDescent="0.2">
      <c r="B155" s="6"/>
      <c r="F155" s="6"/>
      <c r="G155" s="6"/>
      <c r="H155" s="6"/>
      <c r="I155" s="6"/>
      <c r="L155" s="6"/>
      <c r="U155" s="8" t="s">
        <v>228</v>
      </c>
      <c r="V155" s="31">
        <v>2</v>
      </c>
      <c r="W155" s="6">
        <v>1</v>
      </c>
    </row>
    <row r="156" spans="2:23" x14ac:dyDescent="0.2">
      <c r="B156" s="6"/>
      <c r="F156" s="6"/>
      <c r="G156" s="6"/>
      <c r="H156" s="6"/>
      <c r="I156" s="6"/>
      <c r="L156" s="6"/>
      <c r="U156" s="8" t="s">
        <v>229</v>
      </c>
      <c r="V156" s="31">
        <v>3</v>
      </c>
      <c r="W156" s="6">
        <v>1</v>
      </c>
    </row>
    <row r="157" spans="2:23" x14ac:dyDescent="0.2">
      <c r="B157" s="6"/>
      <c r="F157" s="6"/>
      <c r="G157" s="6"/>
      <c r="H157" s="6"/>
      <c r="I157" s="6"/>
      <c r="L157" s="6"/>
      <c r="U157" s="8" t="s">
        <v>279</v>
      </c>
      <c r="V157" s="31">
        <v>1</v>
      </c>
      <c r="W157" s="6">
        <v>1</v>
      </c>
    </row>
    <row r="158" spans="2:23" x14ac:dyDescent="0.2">
      <c r="B158" s="6"/>
      <c r="F158" s="6"/>
      <c r="G158" s="6"/>
      <c r="H158" s="6"/>
      <c r="I158" s="6"/>
      <c r="L158" s="6"/>
      <c r="U158" s="8" t="s">
        <v>230</v>
      </c>
      <c r="V158" s="31">
        <v>2</v>
      </c>
      <c r="W158" s="6">
        <v>1</v>
      </c>
    </row>
    <row r="159" spans="2:23" x14ac:dyDescent="0.2">
      <c r="B159" s="6"/>
      <c r="F159" s="6"/>
      <c r="G159" s="6"/>
      <c r="H159" s="6"/>
      <c r="I159" s="6"/>
      <c r="L159" s="6"/>
      <c r="U159" s="8" t="s">
        <v>231</v>
      </c>
      <c r="V159" s="31">
        <v>3</v>
      </c>
      <c r="W159" s="6">
        <v>1</v>
      </c>
    </row>
    <row r="160" spans="2:23" x14ac:dyDescent="0.2">
      <c r="B160" s="6"/>
      <c r="F160" s="6"/>
      <c r="G160" s="6"/>
      <c r="H160" s="6"/>
      <c r="I160" s="6"/>
      <c r="L160" s="6"/>
      <c r="U160" s="8" t="s">
        <v>232</v>
      </c>
      <c r="V160" s="31">
        <v>4</v>
      </c>
      <c r="W160" s="6">
        <v>1</v>
      </c>
    </row>
    <row r="161" spans="2:23" x14ac:dyDescent="0.2">
      <c r="B161" s="6"/>
      <c r="F161" s="6"/>
      <c r="G161" s="6"/>
      <c r="H161" s="6"/>
      <c r="I161" s="6"/>
      <c r="L161" s="6"/>
      <c r="U161" s="8" t="s">
        <v>233</v>
      </c>
      <c r="V161" s="31">
        <v>5</v>
      </c>
      <c r="W161" s="6">
        <v>1</v>
      </c>
    </row>
    <row r="162" spans="2:23" x14ac:dyDescent="0.2">
      <c r="B162" s="6"/>
      <c r="F162" s="6"/>
      <c r="G162" s="6"/>
      <c r="H162" s="6"/>
      <c r="I162" s="6"/>
      <c r="L162" s="6"/>
      <c r="U162" s="8" t="s">
        <v>234</v>
      </c>
      <c r="V162" s="31">
        <v>1</v>
      </c>
      <c r="W162" s="6">
        <v>1</v>
      </c>
    </row>
    <row r="163" spans="2:23" x14ac:dyDescent="0.2">
      <c r="B163" s="6"/>
      <c r="F163" s="6"/>
      <c r="G163" s="6"/>
      <c r="H163" s="6"/>
      <c r="I163" s="6"/>
      <c r="L163" s="6"/>
      <c r="U163" s="8" t="s">
        <v>235</v>
      </c>
      <c r="V163" s="31">
        <v>2</v>
      </c>
      <c r="W163" s="6">
        <v>1</v>
      </c>
    </row>
    <row r="164" spans="2:23" x14ac:dyDescent="0.2">
      <c r="B164" s="6"/>
      <c r="F164" s="6"/>
      <c r="G164" s="6"/>
      <c r="H164" s="6"/>
      <c r="I164" s="6"/>
      <c r="L164" s="6"/>
      <c r="U164" s="8" t="s">
        <v>236</v>
      </c>
      <c r="V164" s="31">
        <v>3</v>
      </c>
      <c r="W164" s="6">
        <v>1</v>
      </c>
    </row>
    <row r="165" spans="2:23" x14ac:dyDescent="0.2">
      <c r="B165" s="6"/>
      <c r="F165" s="6"/>
      <c r="G165" s="6"/>
      <c r="H165" s="6"/>
      <c r="I165" s="6"/>
      <c r="L165" s="6"/>
      <c r="U165" s="8" t="s">
        <v>237</v>
      </c>
      <c r="V165" s="31">
        <v>4</v>
      </c>
      <c r="W165" s="6">
        <v>1</v>
      </c>
    </row>
    <row r="166" spans="2:23" x14ac:dyDescent="0.2">
      <c r="B166" s="6"/>
      <c r="F166" s="6"/>
      <c r="G166" s="6"/>
      <c r="H166" s="6"/>
      <c r="I166" s="6"/>
      <c r="L166" s="6"/>
      <c r="U166" s="8" t="s">
        <v>238</v>
      </c>
      <c r="V166" s="31">
        <v>5</v>
      </c>
      <c r="W166" s="6">
        <v>1</v>
      </c>
    </row>
    <row r="167" spans="2:23" x14ac:dyDescent="0.2">
      <c r="B167" s="6"/>
      <c r="F167" s="6"/>
      <c r="G167" s="6"/>
      <c r="H167" s="6"/>
      <c r="I167" s="6"/>
      <c r="L167" s="6"/>
      <c r="U167" s="8" t="s">
        <v>367</v>
      </c>
      <c r="V167" s="31">
        <v>7</v>
      </c>
      <c r="W167" s="6">
        <v>1</v>
      </c>
    </row>
    <row r="168" spans="2:23" x14ac:dyDescent="0.2">
      <c r="B168" s="6"/>
      <c r="F168" s="6"/>
      <c r="G168" s="6"/>
      <c r="H168" s="6"/>
      <c r="I168" s="6"/>
      <c r="L168" s="6"/>
      <c r="U168" s="8" t="s">
        <v>360</v>
      </c>
      <c r="V168" s="31">
        <v>1</v>
      </c>
      <c r="W168" s="6">
        <v>1</v>
      </c>
    </row>
    <row r="169" spans="2:23" x14ac:dyDescent="0.2">
      <c r="B169" s="6"/>
      <c r="F169" s="6"/>
      <c r="G169" s="6"/>
      <c r="H169" s="6"/>
      <c r="I169" s="6"/>
      <c r="L169" s="6"/>
      <c r="U169" s="8" t="s">
        <v>376</v>
      </c>
      <c r="V169" s="31">
        <v>5</v>
      </c>
      <c r="W169" s="6">
        <v>1</v>
      </c>
    </row>
    <row r="170" spans="2:23" x14ac:dyDescent="0.2">
      <c r="B170" s="6"/>
      <c r="F170" s="6"/>
      <c r="G170" s="6"/>
      <c r="H170" s="6"/>
      <c r="I170" s="6"/>
      <c r="L170" s="6"/>
      <c r="U170" s="8" t="s">
        <v>280</v>
      </c>
      <c r="V170" s="31">
        <v>3</v>
      </c>
      <c r="W170" s="6">
        <v>1</v>
      </c>
    </row>
    <row r="171" spans="2:23" x14ac:dyDescent="0.2">
      <c r="B171" s="6"/>
      <c r="F171" s="6"/>
      <c r="G171" s="6"/>
      <c r="H171" s="6"/>
      <c r="I171" s="6"/>
      <c r="L171" s="6"/>
      <c r="U171" s="8" t="s">
        <v>281</v>
      </c>
      <c r="V171" s="31">
        <v>6</v>
      </c>
      <c r="W171" s="6">
        <v>1</v>
      </c>
    </row>
    <row r="172" spans="2:23" x14ac:dyDescent="0.2">
      <c r="B172" s="6"/>
      <c r="F172" s="6"/>
      <c r="G172" s="6"/>
      <c r="H172" s="6"/>
      <c r="I172" s="6"/>
      <c r="L172" s="6"/>
      <c r="U172" s="8" t="s">
        <v>239</v>
      </c>
      <c r="V172" s="31">
        <v>1</v>
      </c>
      <c r="W172" s="6">
        <v>1</v>
      </c>
    </row>
    <row r="173" spans="2:23" x14ac:dyDescent="0.2">
      <c r="B173" s="6"/>
      <c r="F173" s="6"/>
      <c r="G173" s="6"/>
      <c r="H173" s="6"/>
      <c r="I173" s="6"/>
      <c r="L173" s="6"/>
      <c r="U173" s="8" t="s">
        <v>282</v>
      </c>
      <c r="V173" s="31">
        <v>5</v>
      </c>
      <c r="W173" s="6">
        <v>1</v>
      </c>
    </row>
    <row r="174" spans="2:23" x14ac:dyDescent="0.2">
      <c r="B174" s="6"/>
      <c r="F174" s="6"/>
      <c r="G174" s="6"/>
      <c r="H174" s="6"/>
      <c r="I174" s="6"/>
      <c r="L174" s="6"/>
      <c r="U174" s="8" t="s">
        <v>315</v>
      </c>
      <c r="V174" s="31">
        <v>7</v>
      </c>
      <c r="W174" s="6">
        <v>1</v>
      </c>
    </row>
    <row r="175" spans="2:23" x14ac:dyDescent="0.2">
      <c r="B175" s="6"/>
      <c r="F175" s="6"/>
      <c r="G175" s="6"/>
      <c r="H175" s="6"/>
      <c r="I175" s="6"/>
      <c r="L175" s="6"/>
      <c r="U175" s="8" t="s">
        <v>368</v>
      </c>
      <c r="V175" s="31">
        <v>2</v>
      </c>
      <c r="W175" s="6">
        <v>1</v>
      </c>
    </row>
    <row r="176" spans="2:23" x14ac:dyDescent="0.2">
      <c r="B176" s="6"/>
      <c r="F176" s="6"/>
      <c r="G176" s="6"/>
      <c r="H176" s="6"/>
      <c r="I176" s="6"/>
      <c r="L176" s="6"/>
      <c r="U176" s="8" t="s">
        <v>240</v>
      </c>
      <c r="V176" s="31">
        <v>1</v>
      </c>
      <c r="W176" s="6">
        <v>1</v>
      </c>
    </row>
    <row r="177" spans="2:23" x14ac:dyDescent="0.2">
      <c r="B177" s="6"/>
      <c r="F177" s="6"/>
      <c r="G177" s="6"/>
      <c r="H177" s="6"/>
      <c r="I177" s="6"/>
      <c r="L177" s="6"/>
      <c r="U177" s="8" t="s">
        <v>241</v>
      </c>
      <c r="V177" s="31">
        <v>2</v>
      </c>
      <c r="W177" s="6">
        <v>1</v>
      </c>
    </row>
    <row r="178" spans="2:23" x14ac:dyDescent="0.2">
      <c r="B178" s="6"/>
      <c r="F178" s="6"/>
      <c r="G178" s="6"/>
      <c r="H178" s="6"/>
      <c r="I178" s="6"/>
      <c r="L178" s="6"/>
      <c r="U178" s="8" t="s">
        <v>242</v>
      </c>
      <c r="V178" s="31">
        <v>3</v>
      </c>
      <c r="W178" s="6">
        <v>1</v>
      </c>
    </row>
    <row r="179" spans="2:23" x14ac:dyDescent="0.2">
      <c r="B179" s="6"/>
      <c r="F179" s="6"/>
      <c r="G179" s="6"/>
      <c r="H179" s="6"/>
      <c r="I179" s="6"/>
      <c r="L179" s="6"/>
      <c r="U179" s="8" t="s">
        <v>243</v>
      </c>
      <c r="V179" s="31">
        <v>4</v>
      </c>
      <c r="W179" s="6">
        <v>1</v>
      </c>
    </row>
    <row r="180" spans="2:23" x14ac:dyDescent="0.2">
      <c r="B180" s="6"/>
      <c r="F180" s="6"/>
      <c r="G180" s="6"/>
      <c r="H180" s="6"/>
      <c r="I180" s="6"/>
      <c r="L180" s="6"/>
      <c r="U180" s="8" t="s">
        <v>244</v>
      </c>
      <c r="V180" s="31">
        <v>5</v>
      </c>
      <c r="W180" s="6">
        <v>1</v>
      </c>
    </row>
    <row r="181" spans="2:23" x14ac:dyDescent="0.2">
      <c r="B181" s="6"/>
      <c r="F181" s="6"/>
      <c r="G181" s="6"/>
      <c r="H181" s="6"/>
      <c r="I181" s="6"/>
      <c r="L181" s="6"/>
      <c r="U181" s="8" t="s">
        <v>245</v>
      </c>
      <c r="V181" s="31">
        <v>6</v>
      </c>
      <c r="W181" s="6">
        <v>1</v>
      </c>
    </row>
    <row r="182" spans="2:23" x14ac:dyDescent="0.2">
      <c r="B182" s="6"/>
      <c r="F182" s="6"/>
      <c r="G182" s="6"/>
      <c r="H182" s="6"/>
      <c r="I182" s="6"/>
      <c r="L182" s="6"/>
      <c r="U182" s="8" t="s">
        <v>246</v>
      </c>
      <c r="V182" s="31">
        <v>7</v>
      </c>
      <c r="W182" s="6">
        <v>1</v>
      </c>
    </row>
    <row r="183" spans="2:23" x14ac:dyDescent="0.2">
      <c r="B183" s="6"/>
      <c r="F183" s="6"/>
      <c r="G183" s="6"/>
      <c r="H183" s="6"/>
      <c r="I183" s="6"/>
      <c r="L183" s="6"/>
      <c r="U183" s="8" t="s">
        <v>247</v>
      </c>
      <c r="V183" s="31">
        <v>1</v>
      </c>
      <c r="W183" s="6">
        <v>1</v>
      </c>
    </row>
    <row r="184" spans="2:23" x14ac:dyDescent="0.2">
      <c r="B184" s="6"/>
      <c r="F184" s="6"/>
      <c r="G184" s="6"/>
      <c r="H184" s="6"/>
      <c r="I184" s="6"/>
      <c r="L184" s="6"/>
      <c r="U184" s="8" t="s">
        <v>248</v>
      </c>
      <c r="V184" s="31">
        <v>5</v>
      </c>
      <c r="W184" s="6">
        <v>1</v>
      </c>
    </row>
    <row r="185" spans="2:23" x14ac:dyDescent="0.2">
      <c r="B185" s="6"/>
      <c r="F185" s="6"/>
      <c r="G185" s="6"/>
      <c r="H185" s="6"/>
      <c r="I185" s="6"/>
      <c r="L185" s="6"/>
      <c r="U185" s="8" t="s">
        <v>346</v>
      </c>
      <c r="V185" s="31">
        <v>4</v>
      </c>
      <c r="W185" s="6">
        <v>1</v>
      </c>
    </row>
    <row r="186" spans="2:23" x14ac:dyDescent="0.2">
      <c r="B186" s="6"/>
      <c r="F186" s="6"/>
      <c r="G186" s="6"/>
      <c r="H186" s="6"/>
      <c r="I186" s="6"/>
      <c r="L186" s="6"/>
      <c r="U186" s="8" t="s">
        <v>283</v>
      </c>
      <c r="V186" s="31">
        <v>1</v>
      </c>
      <c r="W186" s="6">
        <v>1</v>
      </c>
    </row>
    <row r="187" spans="2:23" x14ac:dyDescent="0.2">
      <c r="B187" s="6"/>
      <c r="F187" s="6"/>
      <c r="G187" s="6"/>
      <c r="H187" s="6"/>
      <c r="I187" s="6"/>
      <c r="L187" s="6"/>
      <c r="U187" s="8" t="s">
        <v>249</v>
      </c>
      <c r="V187" s="31">
        <v>5</v>
      </c>
      <c r="W187" s="6">
        <v>1</v>
      </c>
    </row>
    <row r="188" spans="2:23" x14ac:dyDescent="0.2">
      <c r="B188" s="6"/>
      <c r="F188" s="6"/>
      <c r="G188" s="6"/>
      <c r="H188" s="6"/>
      <c r="I188" s="6"/>
      <c r="L188" s="6"/>
      <c r="U188" s="8" t="s">
        <v>388</v>
      </c>
      <c r="V188" s="6">
        <v>1</v>
      </c>
      <c r="W188" s="6">
        <v>1</v>
      </c>
    </row>
    <row r="189" spans="2:23" x14ac:dyDescent="0.2">
      <c r="B189" s="6"/>
      <c r="F189" s="6"/>
      <c r="G189" s="6"/>
      <c r="H189" s="6"/>
      <c r="I189" s="6"/>
      <c r="L189" s="6"/>
      <c r="U189" s="8" t="s">
        <v>284</v>
      </c>
      <c r="V189" s="31">
        <v>1</v>
      </c>
      <c r="W189" s="6">
        <v>1</v>
      </c>
    </row>
    <row r="190" spans="2:23" x14ac:dyDescent="0.2">
      <c r="B190" s="6"/>
      <c r="F190" s="6"/>
      <c r="G190" s="6"/>
      <c r="H190" s="6"/>
      <c r="I190" s="6"/>
      <c r="L190" s="6"/>
      <c r="U190" s="8" t="s">
        <v>250</v>
      </c>
      <c r="V190" s="31">
        <v>3</v>
      </c>
      <c r="W190" s="6">
        <v>1</v>
      </c>
    </row>
    <row r="191" spans="2:23" x14ac:dyDescent="0.2">
      <c r="B191" s="6"/>
      <c r="F191" s="6"/>
      <c r="G191" s="6"/>
      <c r="H191" s="6"/>
      <c r="I191" s="6"/>
      <c r="L191" s="6"/>
      <c r="U191" s="8" t="s">
        <v>285</v>
      </c>
      <c r="V191" s="31">
        <v>5</v>
      </c>
      <c r="W191" s="6">
        <v>1</v>
      </c>
    </row>
    <row r="192" spans="2:23" x14ac:dyDescent="0.2">
      <c r="B192" s="6"/>
      <c r="F192" s="6"/>
      <c r="G192" s="6"/>
      <c r="H192" s="6"/>
      <c r="I192" s="6"/>
      <c r="L192" s="6"/>
      <c r="U192" s="8" t="s">
        <v>286</v>
      </c>
      <c r="V192" s="31">
        <v>5</v>
      </c>
      <c r="W192" s="6">
        <v>1</v>
      </c>
    </row>
    <row r="193" spans="2:23" x14ac:dyDescent="0.2">
      <c r="B193" s="6"/>
      <c r="F193" s="6"/>
      <c r="G193" s="6"/>
      <c r="H193" s="6"/>
      <c r="I193" s="6"/>
      <c r="L193" s="6"/>
      <c r="U193" s="8" t="s">
        <v>287</v>
      </c>
      <c r="V193" s="31">
        <v>8</v>
      </c>
      <c r="W193" s="6">
        <v>1</v>
      </c>
    </row>
    <row r="194" spans="2:23" x14ac:dyDescent="0.2">
      <c r="B194" s="6"/>
      <c r="F194" s="6"/>
      <c r="G194" s="6"/>
      <c r="H194" s="6"/>
      <c r="I194" s="6"/>
      <c r="L194" s="6"/>
      <c r="U194" s="8" t="s">
        <v>251</v>
      </c>
      <c r="V194" s="31">
        <v>10</v>
      </c>
      <c r="W194" s="6">
        <v>1</v>
      </c>
    </row>
    <row r="195" spans="2:23" x14ac:dyDescent="0.2">
      <c r="B195" s="6"/>
      <c r="F195" s="6"/>
      <c r="G195" s="6"/>
      <c r="H195" s="6"/>
      <c r="I195" s="6"/>
      <c r="L195" s="6"/>
      <c r="U195" s="8" t="s">
        <v>331</v>
      </c>
      <c r="V195" s="31">
        <v>9</v>
      </c>
      <c r="W195" s="6">
        <v>1</v>
      </c>
    </row>
    <row r="196" spans="2:23" x14ac:dyDescent="0.2">
      <c r="B196" s="6"/>
      <c r="F196" s="6"/>
      <c r="G196" s="6"/>
      <c r="H196" s="6"/>
      <c r="I196" s="6"/>
      <c r="L196" s="6"/>
      <c r="U196" s="8" t="s">
        <v>332</v>
      </c>
      <c r="V196" s="31">
        <v>1</v>
      </c>
      <c r="W196" s="6">
        <v>1</v>
      </c>
    </row>
    <row r="197" spans="2:23" x14ac:dyDescent="0.2">
      <c r="B197" s="6"/>
      <c r="F197" s="6"/>
      <c r="G197" s="6"/>
      <c r="H197" s="6"/>
      <c r="I197" s="6"/>
      <c r="L197" s="6"/>
      <c r="U197" s="8" t="s">
        <v>389</v>
      </c>
      <c r="V197" s="6">
        <v>3</v>
      </c>
      <c r="W197" s="6">
        <v>1</v>
      </c>
    </row>
    <row r="198" spans="2:23" x14ac:dyDescent="0.2">
      <c r="B198" s="6"/>
      <c r="F198" s="6"/>
      <c r="G198" s="6"/>
      <c r="H198" s="6"/>
      <c r="I198" s="6"/>
      <c r="L198" s="6"/>
      <c r="U198" s="8" t="s">
        <v>316</v>
      </c>
      <c r="V198" s="31">
        <v>1</v>
      </c>
      <c r="W198" s="6">
        <v>1</v>
      </c>
    </row>
    <row r="199" spans="2:23" x14ac:dyDescent="0.2">
      <c r="B199" s="6"/>
      <c r="F199" s="6"/>
      <c r="G199" s="6"/>
      <c r="H199" s="6"/>
      <c r="I199" s="6"/>
      <c r="L199" s="6"/>
      <c r="U199" s="8" t="s">
        <v>446</v>
      </c>
      <c r="V199" s="6">
        <v>5</v>
      </c>
      <c r="W199" s="6">
        <v>1</v>
      </c>
    </row>
    <row r="200" spans="2:23" x14ac:dyDescent="0.2">
      <c r="B200" s="6"/>
      <c r="F200" s="6"/>
      <c r="G200" s="6"/>
      <c r="H200" s="6"/>
      <c r="I200" s="6"/>
      <c r="L200" s="6"/>
      <c r="U200" s="8" t="s">
        <v>369</v>
      </c>
      <c r="V200" s="31">
        <v>3</v>
      </c>
      <c r="W200" s="6">
        <v>1</v>
      </c>
    </row>
    <row r="201" spans="2:23" x14ac:dyDescent="0.2">
      <c r="B201" s="6"/>
      <c r="F201" s="6"/>
      <c r="G201" s="6"/>
      <c r="H201" s="6"/>
      <c r="I201" s="6"/>
      <c r="L201" s="6"/>
      <c r="U201" s="8" t="s">
        <v>252</v>
      </c>
      <c r="V201" s="31">
        <v>1</v>
      </c>
      <c r="W201" s="6">
        <v>1</v>
      </c>
    </row>
    <row r="202" spans="2:23" x14ac:dyDescent="0.2">
      <c r="B202" s="6"/>
      <c r="F202" s="6"/>
      <c r="G202" s="6"/>
      <c r="H202" s="6"/>
      <c r="I202" s="6"/>
      <c r="L202" s="6"/>
      <c r="U202" s="8" t="s">
        <v>253</v>
      </c>
      <c r="V202" s="31">
        <v>2</v>
      </c>
      <c r="W202" s="6">
        <v>1</v>
      </c>
    </row>
    <row r="203" spans="2:23" x14ac:dyDescent="0.2">
      <c r="B203" s="6"/>
      <c r="F203" s="6"/>
      <c r="G203" s="6"/>
      <c r="H203" s="6"/>
      <c r="I203" s="6"/>
      <c r="L203" s="6"/>
      <c r="U203" s="8" t="s">
        <v>254</v>
      </c>
      <c r="V203" s="31">
        <v>3</v>
      </c>
      <c r="W203" s="6">
        <v>1</v>
      </c>
    </row>
    <row r="204" spans="2:23" x14ac:dyDescent="0.2">
      <c r="B204" s="6"/>
      <c r="F204" s="6"/>
      <c r="G204" s="6"/>
      <c r="H204" s="6"/>
      <c r="I204" s="6"/>
      <c r="L204" s="6"/>
      <c r="U204" s="8" t="s">
        <v>255</v>
      </c>
      <c r="V204" s="31">
        <v>4</v>
      </c>
      <c r="W204" s="6">
        <v>1</v>
      </c>
    </row>
    <row r="205" spans="2:23" x14ac:dyDescent="0.2">
      <c r="B205" s="6"/>
      <c r="F205" s="6"/>
      <c r="G205" s="6"/>
      <c r="H205" s="6"/>
      <c r="I205" s="6"/>
      <c r="L205" s="6"/>
      <c r="U205" s="8" t="s">
        <v>256</v>
      </c>
      <c r="V205" s="31">
        <v>5</v>
      </c>
      <c r="W205" s="6">
        <v>1</v>
      </c>
    </row>
    <row r="206" spans="2:23" x14ac:dyDescent="0.2">
      <c r="B206" s="6"/>
      <c r="F206" s="6"/>
      <c r="G206" s="6"/>
      <c r="H206" s="6"/>
      <c r="I206" s="6"/>
      <c r="L206" s="6"/>
      <c r="U206" s="8" t="s">
        <v>257</v>
      </c>
      <c r="V206" s="31">
        <v>6</v>
      </c>
      <c r="W206" s="6">
        <v>1</v>
      </c>
    </row>
    <row r="207" spans="2:23" x14ac:dyDescent="0.2">
      <c r="B207" s="6"/>
      <c r="F207" s="6"/>
      <c r="G207" s="6"/>
      <c r="H207" s="6"/>
      <c r="I207" s="6"/>
      <c r="L207" s="6"/>
      <c r="U207" s="8" t="s">
        <v>258</v>
      </c>
      <c r="V207" s="31">
        <v>7</v>
      </c>
      <c r="W207" s="6">
        <v>1</v>
      </c>
    </row>
    <row r="208" spans="2:23" x14ac:dyDescent="0.2">
      <c r="B208" s="6"/>
      <c r="F208" s="6"/>
      <c r="G208" s="6"/>
      <c r="H208" s="6"/>
      <c r="I208" s="6"/>
      <c r="L208" s="6"/>
      <c r="U208" s="8" t="s">
        <v>573</v>
      </c>
      <c r="V208" s="31">
        <v>1</v>
      </c>
      <c r="W208" s="6">
        <v>1</v>
      </c>
    </row>
    <row r="209" spans="2:23" x14ac:dyDescent="0.2">
      <c r="B209" s="6"/>
      <c r="F209" s="6"/>
      <c r="G209" s="6"/>
      <c r="H209" s="6"/>
      <c r="I209" s="6"/>
      <c r="L209" s="6"/>
      <c r="U209" s="8" t="s">
        <v>318</v>
      </c>
      <c r="V209" s="31">
        <v>5</v>
      </c>
      <c r="W209" s="6">
        <v>1</v>
      </c>
    </row>
    <row r="210" spans="2:23" x14ac:dyDescent="0.2">
      <c r="B210" s="6"/>
      <c r="F210" s="6"/>
      <c r="G210" s="6"/>
      <c r="H210" s="6"/>
      <c r="I210" s="6"/>
      <c r="L210" s="6"/>
      <c r="U210" s="8" t="s">
        <v>347</v>
      </c>
      <c r="V210" s="31">
        <v>2</v>
      </c>
      <c r="W210" s="6">
        <v>1</v>
      </c>
    </row>
    <row r="211" spans="2:23" x14ac:dyDescent="0.2">
      <c r="B211" s="6"/>
      <c r="F211" s="6"/>
      <c r="G211" s="6"/>
      <c r="H211" s="6"/>
      <c r="I211" s="6"/>
      <c r="L211" s="6"/>
      <c r="U211" s="8" t="s">
        <v>348</v>
      </c>
      <c r="V211" s="31">
        <v>4</v>
      </c>
      <c r="W211" s="6">
        <v>1</v>
      </c>
    </row>
    <row r="212" spans="2:23" x14ac:dyDescent="0.2">
      <c r="B212" s="6"/>
      <c r="F212" s="6"/>
      <c r="G212" s="6"/>
      <c r="H212" s="6"/>
      <c r="I212" s="6"/>
      <c r="L212" s="6"/>
      <c r="U212" s="8" t="s">
        <v>259</v>
      </c>
      <c r="V212" s="31">
        <v>1</v>
      </c>
      <c r="W212" s="6">
        <v>1</v>
      </c>
    </row>
    <row r="213" spans="2:23" x14ac:dyDescent="0.2">
      <c r="B213" s="6"/>
      <c r="F213" s="6"/>
      <c r="G213" s="6"/>
      <c r="H213" s="6"/>
      <c r="I213" s="6"/>
      <c r="L213" s="6"/>
      <c r="U213" s="8" t="s">
        <v>260</v>
      </c>
      <c r="V213" s="31">
        <v>3</v>
      </c>
      <c r="W213" s="6">
        <v>1</v>
      </c>
    </row>
    <row r="214" spans="2:23" x14ac:dyDescent="0.2">
      <c r="B214" s="6"/>
      <c r="F214" s="6"/>
      <c r="G214" s="6"/>
      <c r="H214" s="6"/>
      <c r="I214" s="6"/>
      <c r="L214" s="6"/>
      <c r="U214" s="8" t="s">
        <v>574</v>
      </c>
      <c r="V214" s="31">
        <v>1</v>
      </c>
      <c r="W214" s="6">
        <v>1</v>
      </c>
    </row>
    <row r="215" spans="2:23" x14ac:dyDescent="0.2">
      <c r="B215" s="6"/>
      <c r="F215" s="6"/>
      <c r="G215" s="6"/>
      <c r="H215" s="6"/>
      <c r="I215" s="6"/>
      <c r="L215" s="6"/>
      <c r="U215" s="8" t="s">
        <v>575</v>
      </c>
      <c r="V215" s="31">
        <v>3</v>
      </c>
      <c r="W215" s="6">
        <v>1</v>
      </c>
    </row>
    <row r="216" spans="2:23" x14ac:dyDescent="0.2">
      <c r="B216" s="6"/>
      <c r="F216" s="6"/>
      <c r="G216" s="6"/>
      <c r="H216" s="6"/>
      <c r="I216" s="6"/>
      <c r="L216" s="6"/>
      <c r="U216" s="8" t="s">
        <v>576</v>
      </c>
      <c r="V216" s="31">
        <v>5</v>
      </c>
      <c r="W216" s="6">
        <v>1</v>
      </c>
    </row>
    <row r="217" spans="2:23" x14ac:dyDescent="0.2">
      <c r="B217" s="6"/>
      <c r="F217" s="6"/>
      <c r="G217" s="6"/>
      <c r="H217" s="6"/>
      <c r="I217" s="6"/>
      <c r="L217" s="6"/>
      <c r="U217" s="8" t="s">
        <v>319</v>
      </c>
      <c r="V217" s="31">
        <v>2</v>
      </c>
      <c r="W217" s="6">
        <v>1</v>
      </c>
    </row>
    <row r="218" spans="2:23" x14ac:dyDescent="0.2">
      <c r="B218" s="6"/>
      <c r="F218" s="6"/>
      <c r="G218" s="6"/>
      <c r="H218" s="6"/>
      <c r="I218" s="6"/>
      <c r="L218" s="6"/>
      <c r="U218" s="8" t="s">
        <v>320</v>
      </c>
      <c r="V218" s="31">
        <v>2</v>
      </c>
      <c r="W218" s="6">
        <v>1</v>
      </c>
    </row>
    <row r="219" spans="2:23" x14ac:dyDescent="0.2">
      <c r="B219" s="6"/>
      <c r="F219" s="6"/>
      <c r="G219" s="6"/>
      <c r="H219" s="6"/>
      <c r="I219" s="6"/>
      <c r="L219" s="6"/>
    </row>
    <row r="220" spans="2:23" x14ac:dyDescent="0.2">
      <c r="B220" s="6"/>
      <c r="F220" s="6"/>
      <c r="G220" s="6"/>
      <c r="H220" s="6"/>
      <c r="I220" s="6"/>
      <c r="L220" s="6"/>
    </row>
    <row r="221" spans="2:23" x14ac:dyDescent="0.2">
      <c r="B221" s="6"/>
      <c r="F221" s="6"/>
      <c r="G221" s="6"/>
      <c r="H221" s="6"/>
      <c r="I221" s="6"/>
      <c r="L221" s="6"/>
    </row>
    <row r="222" spans="2:23" x14ac:dyDescent="0.2">
      <c r="B222" s="6"/>
      <c r="F222" s="6"/>
      <c r="G222" s="6"/>
      <c r="H222" s="6"/>
      <c r="I222" s="6"/>
      <c r="L222" s="6"/>
    </row>
    <row r="223" spans="2:23" x14ac:dyDescent="0.2">
      <c r="B223" s="6"/>
      <c r="F223" s="6"/>
      <c r="G223" s="6"/>
      <c r="H223" s="6"/>
      <c r="I223" s="6"/>
      <c r="L223" s="6"/>
    </row>
    <row r="224" spans="2:23" x14ac:dyDescent="0.2">
      <c r="B224" s="6"/>
      <c r="F224" s="6"/>
      <c r="G224" s="6"/>
      <c r="H224" s="6"/>
      <c r="I224" s="6"/>
      <c r="L224" s="6"/>
    </row>
    <row r="225" spans="2:12" x14ac:dyDescent="0.2">
      <c r="B225" s="6"/>
      <c r="F225" s="6"/>
      <c r="G225" s="6"/>
      <c r="H225" s="6"/>
      <c r="I225" s="6"/>
      <c r="L225" s="6"/>
    </row>
    <row r="226" spans="2:12" x14ac:dyDescent="0.2">
      <c r="B226" s="6"/>
      <c r="F226" s="6"/>
      <c r="G226" s="6"/>
      <c r="H226" s="6"/>
      <c r="I226" s="6"/>
      <c r="L226" s="6"/>
    </row>
    <row r="227" spans="2:12" x14ac:dyDescent="0.2">
      <c r="B227" s="6"/>
      <c r="F227" s="6"/>
      <c r="G227" s="6"/>
      <c r="H227" s="6"/>
      <c r="I227" s="6"/>
      <c r="L227" s="6"/>
    </row>
    <row r="228" spans="2:12" x14ac:dyDescent="0.2">
      <c r="B228" s="6"/>
      <c r="F228" s="6"/>
      <c r="G228" s="6"/>
      <c r="H228" s="6"/>
      <c r="I228" s="6"/>
      <c r="L228" s="6"/>
    </row>
    <row r="229" spans="2:12" x14ac:dyDescent="0.2">
      <c r="B229" s="6"/>
      <c r="F229" s="6"/>
      <c r="G229" s="6"/>
      <c r="H229" s="6"/>
      <c r="I229" s="6"/>
      <c r="L229" s="6"/>
    </row>
    <row r="230" spans="2:12" x14ac:dyDescent="0.2">
      <c r="B230" s="6"/>
      <c r="F230" s="6"/>
      <c r="G230" s="6"/>
      <c r="H230" s="6"/>
      <c r="I230" s="6"/>
      <c r="L230" s="6"/>
    </row>
    <row r="231" spans="2:12" x14ac:dyDescent="0.2">
      <c r="B231" s="6"/>
      <c r="F231" s="6"/>
      <c r="G231" s="6"/>
      <c r="H231" s="6"/>
      <c r="I231" s="6"/>
      <c r="L231" s="6"/>
    </row>
    <row r="232" spans="2:12" x14ac:dyDescent="0.2">
      <c r="B232" s="6"/>
      <c r="F232" s="6"/>
      <c r="G232" s="6"/>
      <c r="H232" s="6"/>
      <c r="I232" s="6"/>
      <c r="L232" s="6"/>
    </row>
    <row r="233" spans="2:12" x14ac:dyDescent="0.2">
      <c r="B233" s="6"/>
      <c r="F233" s="6"/>
      <c r="G233" s="6"/>
      <c r="H233" s="6"/>
      <c r="I233" s="6"/>
      <c r="L233" s="6"/>
    </row>
    <row r="234" spans="2:12" x14ac:dyDescent="0.2">
      <c r="B234" s="6"/>
      <c r="F234" s="6"/>
      <c r="G234" s="6"/>
      <c r="H234" s="6"/>
      <c r="I234" s="6"/>
      <c r="L234" s="6"/>
    </row>
    <row r="235" spans="2:12" x14ac:dyDescent="0.2">
      <c r="B235" s="6"/>
      <c r="F235" s="6"/>
      <c r="G235" s="6"/>
      <c r="H235" s="6"/>
      <c r="I235" s="6"/>
      <c r="L235" s="6"/>
    </row>
    <row r="236" spans="2:12" x14ac:dyDescent="0.2">
      <c r="B236" s="6"/>
      <c r="F236" s="6"/>
      <c r="G236" s="6"/>
      <c r="H236" s="6"/>
      <c r="I236" s="6"/>
      <c r="L236" s="6"/>
    </row>
    <row r="237" spans="2:12" x14ac:dyDescent="0.2">
      <c r="B237" s="6"/>
      <c r="F237" s="6"/>
      <c r="G237" s="6"/>
      <c r="H237" s="6"/>
      <c r="I237" s="6"/>
      <c r="L237" s="6"/>
    </row>
    <row r="238" spans="2:12" x14ac:dyDescent="0.2">
      <c r="B238" s="6"/>
      <c r="F238" s="6"/>
      <c r="G238" s="6"/>
      <c r="H238" s="6"/>
      <c r="I238" s="6"/>
      <c r="L238" s="6"/>
    </row>
    <row r="239" spans="2:12" x14ac:dyDescent="0.2">
      <c r="B239" s="6"/>
      <c r="F239" s="6"/>
      <c r="G239" s="6"/>
      <c r="H239" s="6"/>
      <c r="I239" s="6"/>
      <c r="L239" s="6"/>
    </row>
    <row r="240" spans="2:12" x14ac:dyDescent="0.2">
      <c r="B240" s="6"/>
      <c r="F240" s="6"/>
      <c r="G240" s="6"/>
      <c r="H240" s="6"/>
      <c r="I240" s="6"/>
      <c r="L240" s="6"/>
    </row>
    <row r="241" spans="2:12" x14ac:dyDescent="0.2">
      <c r="B241" s="6"/>
      <c r="F241" s="6"/>
      <c r="G241" s="6"/>
      <c r="H241" s="6"/>
      <c r="I241" s="6"/>
      <c r="L241" s="6"/>
    </row>
    <row r="242" spans="2:12" x14ac:dyDescent="0.2">
      <c r="B242" s="6"/>
      <c r="F242" s="6"/>
      <c r="G242" s="6"/>
      <c r="H242" s="6"/>
      <c r="I242" s="6"/>
      <c r="L242" s="6"/>
    </row>
    <row r="243" spans="2:12" x14ac:dyDescent="0.2">
      <c r="B243" s="6"/>
      <c r="F243" s="6"/>
      <c r="G243" s="6"/>
      <c r="H243" s="6"/>
      <c r="I243" s="6"/>
      <c r="L243" s="6"/>
    </row>
    <row r="244" spans="2:12" x14ac:dyDescent="0.2">
      <c r="B244" s="6"/>
      <c r="F244" s="6"/>
      <c r="G244" s="6"/>
      <c r="H244" s="6"/>
      <c r="I244" s="6"/>
      <c r="L244" s="6"/>
    </row>
    <row r="245" spans="2:12" x14ac:dyDescent="0.2">
      <c r="B245" s="6"/>
      <c r="F245" s="6"/>
      <c r="G245" s="6"/>
      <c r="H245" s="6"/>
      <c r="I245" s="6"/>
      <c r="L245" s="6"/>
    </row>
    <row r="246" spans="2:12" x14ac:dyDescent="0.2">
      <c r="B246" s="6"/>
      <c r="F246" s="6"/>
      <c r="G246" s="6"/>
      <c r="H246" s="6"/>
      <c r="I246" s="6"/>
      <c r="L246" s="6"/>
    </row>
    <row r="247" spans="2:12" x14ac:dyDescent="0.2">
      <c r="B247" s="6"/>
      <c r="F247" s="6"/>
      <c r="G247" s="6"/>
      <c r="H247" s="6"/>
      <c r="I247" s="6"/>
      <c r="L247" s="6"/>
    </row>
    <row r="248" spans="2:12" x14ac:dyDescent="0.2">
      <c r="B248" s="6"/>
      <c r="F248" s="6"/>
      <c r="G248" s="6"/>
      <c r="H248" s="6"/>
      <c r="I248" s="6"/>
      <c r="L248" s="6"/>
    </row>
    <row r="249" spans="2:12" x14ac:dyDescent="0.2">
      <c r="B249" s="6"/>
      <c r="F249" s="6"/>
      <c r="G249" s="6"/>
      <c r="H249" s="6"/>
      <c r="I249" s="6"/>
      <c r="L249" s="6"/>
    </row>
    <row r="250" spans="2:12" x14ac:dyDescent="0.2">
      <c r="B250" s="6"/>
      <c r="F250" s="6"/>
      <c r="G250" s="6"/>
      <c r="H250" s="6"/>
      <c r="I250" s="6"/>
      <c r="L250" s="6"/>
    </row>
    <row r="251" spans="2:12" x14ac:dyDescent="0.2">
      <c r="B251" s="6"/>
      <c r="F251" s="6"/>
      <c r="G251" s="6"/>
      <c r="H251" s="6"/>
      <c r="I251" s="6"/>
      <c r="L251" s="6"/>
    </row>
    <row r="252" spans="2:12" x14ac:dyDescent="0.2">
      <c r="B252" s="6"/>
      <c r="F252" s="6"/>
      <c r="G252" s="6"/>
      <c r="H252" s="6"/>
      <c r="I252" s="6"/>
      <c r="L252" s="6"/>
    </row>
    <row r="253" spans="2:12" x14ac:dyDescent="0.2">
      <c r="B253" s="6"/>
      <c r="F253" s="6"/>
      <c r="G253" s="6"/>
      <c r="H253" s="6"/>
      <c r="I253" s="6"/>
      <c r="L253" s="6"/>
    </row>
    <row r="254" spans="2:12" x14ac:dyDescent="0.2">
      <c r="B254" s="6"/>
      <c r="F254" s="6"/>
      <c r="G254" s="6"/>
      <c r="H254" s="6"/>
      <c r="I254" s="6"/>
      <c r="L254" s="6"/>
    </row>
    <row r="255" spans="2:12" x14ac:dyDescent="0.2">
      <c r="B255" s="6"/>
      <c r="F255" s="6"/>
      <c r="G255" s="6"/>
      <c r="H255" s="6"/>
      <c r="I255" s="6"/>
      <c r="L255" s="6"/>
    </row>
    <row r="256" spans="2:12" x14ac:dyDescent="0.2">
      <c r="B256" s="6"/>
      <c r="F256" s="6"/>
      <c r="G256" s="6"/>
      <c r="H256" s="6"/>
      <c r="I256" s="6"/>
      <c r="L256" s="6"/>
    </row>
    <row r="257" spans="2:12" x14ac:dyDescent="0.2">
      <c r="B257" s="6"/>
      <c r="F257" s="6"/>
      <c r="G257" s="6"/>
      <c r="H257" s="6"/>
      <c r="I257" s="6"/>
      <c r="L257" s="6"/>
    </row>
    <row r="258" spans="2:12" x14ac:dyDescent="0.2">
      <c r="B258" s="6"/>
      <c r="F258" s="6"/>
      <c r="G258" s="6"/>
      <c r="H258" s="6"/>
      <c r="I258" s="6"/>
      <c r="L258" s="6"/>
    </row>
    <row r="259" spans="2:12" x14ac:dyDescent="0.2">
      <c r="B259" s="6"/>
      <c r="F259" s="6"/>
      <c r="G259" s="6"/>
      <c r="H259" s="6"/>
      <c r="I259" s="6"/>
      <c r="L259" s="6"/>
    </row>
    <row r="260" spans="2:12" x14ac:dyDescent="0.2">
      <c r="B260" s="6"/>
      <c r="F260" s="6"/>
      <c r="G260" s="6"/>
      <c r="H260" s="6"/>
      <c r="I260" s="6"/>
      <c r="L260" s="6"/>
    </row>
    <row r="261" spans="2:12" x14ac:dyDescent="0.2">
      <c r="B261" s="6"/>
      <c r="F261" s="6"/>
      <c r="G261" s="6"/>
      <c r="H261" s="6"/>
      <c r="I261" s="6"/>
      <c r="L261" s="6"/>
    </row>
    <row r="262" spans="2:12" x14ac:dyDescent="0.2">
      <c r="B262" s="6"/>
      <c r="F262" s="6"/>
      <c r="G262" s="6"/>
      <c r="H262" s="6"/>
      <c r="I262" s="6"/>
      <c r="L262" s="6"/>
    </row>
    <row r="263" spans="2:12" x14ac:dyDescent="0.2">
      <c r="B263" s="6"/>
      <c r="F263" s="6"/>
      <c r="G263" s="6"/>
      <c r="H263" s="6"/>
      <c r="I263" s="6"/>
      <c r="L263" s="6"/>
    </row>
    <row r="264" spans="2:12" x14ac:dyDescent="0.2">
      <c r="B264" s="6"/>
      <c r="F264" s="6"/>
      <c r="G264" s="6"/>
      <c r="H264" s="6"/>
      <c r="I264" s="6"/>
      <c r="L264" s="6"/>
    </row>
    <row r="265" spans="2:12" x14ac:dyDescent="0.2">
      <c r="B265" s="6"/>
      <c r="F265" s="6"/>
      <c r="G265" s="6"/>
      <c r="H265" s="6"/>
      <c r="I265" s="6"/>
      <c r="L265" s="6"/>
    </row>
    <row r="266" spans="2:12" x14ac:dyDescent="0.2">
      <c r="B266" s="6"/>
      <c r="F266" s="6"/>
      <c r="G266" s="6"/>
      <c r="H266" s="6"/>
      <c r="I266" s="6"/>
      <c r="L266" s="6"/>
    </row>
    <row r="267" spans="2:12" x14ac:dyDescent="0.2">
      <c r="B267" s="6"/>
      <c r="F267" s="6"/>
      <c r="G267" s="6"/>
      <c r="H267" s="6"/>
      <c r="I267" s="6"/>
      <c r="L267" s="6"/>
    </row>
    <row r="268" spans="2:12" x14ac:dyDescent="0.2">
      <c r="B268" s="6"/>
      <c r="F268" s="6"/>
      <c r="G268" s="6"/>
      <c r="H268" s="6"/>
      <c r="I268" s="6"/>
      <c r="L268" s="6"/>
    </row>
    <row r="269" spans="2:12" x14ac:dyDescent="0.2">
      <c r="B269" s="6"/>
      <c r="F269" s="6"/>
      <c r="G269" s="6"/>
      <c r="H269" s="6"/>
      <c r="I269" s="6"/>
      <c r="L269" s="6"/>
    </row>
    <row r="270" spans="2:12" x14ac:dyDescent="0.2">
      <c r="B270" s="6"/>
      <c r="F270" s="6"/>
      <c r="G270" s="6"/>
      <c r="H270" s="6"/>
      <c r="I270" s="6"/>
      <c r="L270" s="6"/>
    </row>
    <row r="271" spans="2:12" x14ac:dyDescent="0.2">
      <c r="B271" s="6"/>
      <c r="F271" s="6"/>
      <c r="G271" s="6"/>
      <c r="H271" s="6"/>
      <c r="I271" s="6"/>
      <c r="L271" s="6"/>
    </row>
    <row r="272" spans="2:12" x14ac:dyDescent="0.2">
      <c r="B272" s="6"/>
      <c r="F272" s="6"/>
      <c r="G272" s="6"/>
      <c r="H272" s="6"/>
      <c r="I272" s="6"/>
      <c r="L272" s="6"/>
    </row>
    <row r="273" spans="2:12" x14ac:dyDescent="0.2">
      <c r="B273" s="6"/>
      <c r="F273" s="6"/>
      <c r="G273" s="6"/>
      <c r="H273" s="6"/>
      <c r="I273" s="6"/>
      <c r="L273" s="6"/>
    </row>
    <row r="274" spans="2:12" x14ac:dyDescent="0.2">
      <c r="B274" s="6"/>
      <c r="F274" s="6"/>
      <c r="G274" s="6"/>
      <c r="H274" s="6"/>
      <c r="I274" s="6"/>
      <c r="L274" s="6"/>
    </row>
    <row r="275" spans="2:12" x14ac:dyDescent="0.2">
      <c r="B275" s="6"/>
      <c r="F275" s="6"/>
      <c r="G275" s="6"/>
      <c r="H275" s="6"/>
      <c r="I275" s="6"/>
      <c r="L275" s="6"/>
    </row>
    <row r="276" spans="2:12" x14ac:dyDescent="0.2">
      <c r="B276" s="6"/>
      <c r="F276" s="6"/>
      <c r="G276" s="6"/>
      <c r="H276" s="6"/>
      <c r="I276" s="6"/>
      <c r="L276" s="6"/>
    </row>
    <row r="277" spans="2:12" x14ac:dyDescent="0.2">
      <c r="B277" s="6"/>
      <c r="F277" s="6"/>
      <c r="G277" s="6"/>
      <c r="H277" s="6"/>
      <c r="I277" s="6"/>
      <c r="L277" s="6"/>
    </row>
    <row r="278" spans="2:12" x14ac:dyDescent="0.2">
      <c r="B278" s="6"/>
      <c r="F278" s="6"/>
      <c r="G278" s="6"/>
      <c r="H278" s="6"/>
      <c r="I278" s="6"/>
      <c r="L278" s="6"/>
    </row>
    <row r="279" spans="2:12" x14ac:dyDescent="0.2">
      <c r="B279" s="6"/>
      <c r="F279" s="6"/>
      <c r="G279" s="6"/>
      <c r="H279" s="6"/>
      <c r="I279" s="6"/>
      <c r="L279" s="6"/>
    </row>
    <row r="280" spans="2:12" x14ac:dyDescent="0.2">
      <c r="B280" s="6"/>
      <c r="F280" s="6"/>
      <c r="G280" s="6"/>
      <c r="H280" s="6"/>
      <c r="I280" s="6"/>
      <c r="L280" s="6"/>
    </row>
    <row r="281" spans="2:12" x14ac:dyDescent="0.2">
      <c r="B281" s="6"/>
      <c r="F281" s="6"/>
      <c r="G281" s="6"/>
      <c r="H281" s="6"/>
      <c r="I281" s="6"/>
      <c r="L281" s="6"/>
    </row>
    <row r="282" spans="2:12" x14ac:dyDescent="0.2">
      <c r="B282" s="6"/>
      <c r="F282" s="6"/>
      <c r="G282" s="6"/>
      <c r="H282" s="6"/>
      <c r="I282" s="6"/>
      <c r="L282" s="6"/>
    </row>
    <row r="283" spans="2:12" x14ac:dyDescent="0.2">
      <c r="B283" s="6"/>
      <c r="F283" s="6"/>
      <c r="G283" s="6"/>
      <c r="H283" s="6"/>
      <c r="I283" s="6"/>
      <c r="L283" s="6"/>
    </row>
    <row r="284" spans="2:12" x14ac:dyDescent="0.2">
      <c r="B284" s="6"/>
      <c r="F284" s="6"/>
      <c r="G284" s="6"/>
      <c r="H284" s="6"/>
      <c r="I284" s="6"/>
      <c r="L284" s="6"/>
    </row>
    <row r="285" spans="2:12" x14ac:dyDescent="0.2">
      <c r="B285" s="6"/>
      <c r="F285" s="6"/>
      <c r="G285" s="6"/>
      <c r="H285" s="6"/>
      <c r="I285" s="6"/>
      <c r="L285" s="6"/>
    </row>
    <row r="286" spans="2:12" x14ac:dyDescent="0.2">
      <c r="B286" s="6"/>
      <c r="F286" s="6"/>
      <c r="G286" s="6"/>
      <c r="H286" s="6"/>
      <c r="I286" s="6"/>
      <c r="L286" s="6"/>
    </row>
    <row r="287" spans="2:12" x14ac:dyDescent="0.2">
      <c r="B287" s="6"/>
      <c r="F287" s="6"/>
      <c r="G287" s="6"/>
      <c r="H287" s="6"/>
      <c r="I287" s="6"/>
      <c r="L287" s="6"/>
    </row>
    <row r="288" spans="2:12" x14ac:dyDescent="0.2">
      <c r="B288" s="6"/>
      <c r="F288" s="6"/>
      <c r="G288" s="6"/>
      <c r="H288" s="6"/>
      <c r="I288" s="6"/>
      <c r="L288" s="6"/>
    </row>
    <row r="289" spans="2:12" x14ac:dyDescent="0.2">
      <c r="B289" s="6"/>
      <c r="F289" s="6"/>
      <c r="G289" s="6"/>
      <c r="H289" s="6"/>
      <c r="I289" s="6"/>
      <c r="L289" s="6"/>
    </row>
    <row r="290" spans="2:12" x14ac:dyDescent="0.2">
      <c r="B290" s="6"/>
      <c r="F290" s="6"/>
      <c r="G290" s="6"/>
      <c r="H290" s="6"/>
      <c r="I290" s="6"/>
      <c r="L290" s="6"/>
    </row>
    <row r="291" spans="2:12" x14ac:dyDescent="0.2">
      <c r="B291" s="6"/>
      <c r="F291" s="6"/>
      <c r="G291" s="6"/>
      <c r="H291" s="6"/>
      <c r="I291" s="6"/>
      <c r="L291" s="6"/>
    </row>
    <row r="292" spans="2:12" x14ac:dyDescent="0.2">
      <c r="B292" s="6"/>
      <c r="F292" s="6"/>
      <c r="G292" s="6"/>
      <c r="H292" s="6"/>
      <c r="I292" s="6"/>
      <c r="L292" s="6"/>
    </row>
    <row r="293" spans="2:12" x14ac:dyDescent="0.2">
      <c r="B293" s="6"/>
      <c r="F293" s="6"/>
      <c r="G293" s="6"/>
      <c r="H293" s="6"/>
      <c r="I293" s="6"/>
      <c r="L293" s="6"/>
    </row>
    <row r="294" spans="2:12" x14ac:dyDescent="0.2">
      <c r="B294" s="6"/>
      <c r="F294" s="6"/>
      <c r="G294" s="6"/>
      <c r="H294" s="6"/>
      <c r="I294" s="6"/>
      <c r="L294" s="6"/>
    </row>
    <row r="295" spans="2:12" x14ac:dyDescent="0.2">
      <c r="B295" s="6"/>
      <c r="F295" s="6"/>
      <c r="G295" s="6"/>
      <c r="H295" s="6"/>
      <c r="I295" s="6"/>
      <c r="L295" s="6"/>
    </row>
    <row r="296" spans="2:12" x14ac:dyDescent="0.2">
      <c r="B296" s="6"/>
      <c r="F296" s="6"/>
      <c r="G296" s="6"/>
      <c r="H296" s="6"/>
      <c r="I296" s="6"/>
      <c r="L296" s="6"/>
    </row>
    <row r="297" spans="2:12" x14ac:dyDescent="0.2">
      <c r="B297" s="6"/>
      <c r="F297" s="6"/>
      <c r="G297" s="6"/>
      <c r="H297" s="6"/>
      <c r="I297" s="6"/>
      <c r="L297" s="6"/>
    </row>
    <row r="298" spans="2:12" x14ac:dyDescent="0.2">
      <c r="B298" s="6"/>
      <c r="F298" s="6"/>
      <c r="G298" s="6"/>
      <c r="H298" s="6"/>
      <c r="I298" s="6"/>
      <c r="L298" s="6"/>
    </row>
    <row r="299" spans="2:12" x14ac:dyDescent="0.2">
      <c r="B299" s="6"/>
      <c r="F299" s="6"/>
      <c r="G299" s="6"/>
      <c r="H299" s="6"/>
      <c r="I299" s="6"/>
      <c r="L299" s="6"/>
    </row>
    <row r="300" spans="2:12" x14ac:dyDescent="0.2">
      <c r="B300" s="6"/>
      <c r="F300" s="6"/>
      <c r="G300" s="6"/>
      <c r="H300" s="6"/>
      <c r="I300" s="6"/>
      <c r="L300" s="6"/>
    </row>
    <row r="301" spans="2:12" x14ac:dyDescent="0.2">
      <c r="B301" s="6"/>
      <c r="F301" s="6"/>
      <c r="G301" s="6"/>
      <c r="H301" s="6"/>
      <c r="I301" s="6"/>
      <c r="L301" s="6"/>
    </row>
    <row r="302" spans="2:12" x14ac:dyDescent="0.2">
      <c r="B302" s="6"/>
      <c r="F302" s="6"/>
      <c r="G302" s="6"/>
      <c r="H302" s="6"/>
      <c r="I302" s="6"/>
      <c r="L302" s="6"/>
    </row>
    <row r="303" spans="2:12" x14ac:dyDescent="0.2">
      <c r="B303" s="6"/>
      <c r="F303" s="6"/>
      <c r="G303" s="6"/>
      <c r="H303" s="6"/>
      <c r="I303" s="6"/>
      <c r="L303" s="6"/>
    </row>
    <row r="304" spans="2:12" x14ac:dyDescent="0.2">
      <c r="B304" s="6"/>
      <c r="F304" s="6"/>
      <c r="G304" s="6"/>
      <c r="H304" s="6"/>
      <c r="I304" s="6"/>
      <c r="L304" s="6"/>
    </row>
    <row r="305" spans="2:12" x14ac:dyDescent="0.2">
      <c r="B305" s="6"/>
      <c r="F305" s="6"/>
      <c r="G305" s="6"/>
      <c r="H305" s="6"/>
      <c r="I305" s="6"/>
      <c r="L305" s="6"/>
    </row>
    <row r="306" spans="2:12" x14ac:dyDescent="0.2">
      <c r="B306" s="6"/>
      <c r="F306" s="6"/>
      <c r="G306" s="6"/>
      <c r="H306" s="6"/>
      <c r="I306" s="6"/>
      <c r="L306" s="6"/>
    </row>
    <row r="307" spans="2:12" x14ac:dyDescent="0.2">
      <c r="B307" s="6"/>
      <c r="F307" s="6"/>
      <c r="G307" s="6"/>
      <c r="H307" s="6"/>
      <c r="I307" s="6"/>
      <c r="L307" s="6"/>
    </row>
    <row r="308" spans="2:12" x14ac:dyDescent="0.2">
      <c r="B308" s="6"/>
      <c r="F308" s="6"/>
      <c r="G308" s="6"/>
      <c r="H308" s="6"/>
      <c r="I308" s="6"/>
      <c r="L308" s="6"/>
    </row>
    <row r="309" spans="2:12" x14ac:dyDescent="0.2">
      <c r="B309" s="6"/>
      <c r="F309" s="6"/>
      <c r="G309" s="6"/>
      <c r="H309" s="6"/>
      <c r="I309" s="6"/>
      <c r="L309" s="6"/>
    </row>
    <row r="310" spans="2:12" x14ac:dyDescent="0.2">
      <c r="B310" s="6"/>
      <c r="F310" s="6"/>
      <c r="G310" s="6"/>
      <c r="H310" s="6"/>
      <c r="I310" s="6"/>
      <c r="L310" s="6"/>
    </row>
    <row r="311" spans="2:12" x14ac:dyDescent="0.2">
      <c r="B311" s="6"/>
      <c r="F311" s="6"/>
      <c r="G311" s="6"/>
      <c r="H311" s="6"/>
      <c r="I311" s="6"/>
      <c r="L311" s="6"/>
    </row>
    <row r="312" spans="2:12" x14ac:dyDescent="0.2">
      <c r="B312" s="6"/>
      <c r="F312" s="6"/>
      <c r="G312" s="6"/>
      <c r="H312" s="6"/>
      <c r="I312" s="6"/>
      <c r="L312" s="6"/>
    </row>
    <row r="313" spans="2:12" x14ac:dyDescent="0.2">
      <c r="B313" s="6"/>
      <c r="F313" s="6"/>
      <c r="G313" s="6"/>
      <c r="H313" s="6"/>
      <c r="I313" s="6"/>
      <c r="L313" s="6"/>
    </row>
    <row r="314" spans="2:12" x14ac:dyDescent="0.2">
      <c r="B314" s="6"/>
      <c r="F314" s="6"/>
      <c r="G314" s="6"/>
      <c r="H314" s="6"/>
      <c r="I314" s="6"/>
      <c r="L314" s="6"/>
    </row>
    <row r="315" spans="2:12" x14ac:dyDescent="0.2">
      <c r="B315" s="6"/>
      <c r="F315" s="6"/>
      <c r="G315" s="6"/>
      <c r="H315" s="6"/>
      <c r="I315" s="6"/>
      <c r="L315" s="6"/>
    </row>
    <row r="316" spans="2:12" x14ac:dyDescent="0.2">
      <c r="B316" s="6"/>
      <c r="F316" s="6"/>
      <c r="G316" s="6"/>
      <c r="H316" s="6"/>
      <c r="I316" s="6"/>
      <c r="L316" s="6"/>
    </row>
    <row r="317" spans="2:12" x14ac:dyDescent="0.2">
      <c r="B317" s="6"/>
      <c r="F317" s="6"/>
      <c r="G317" s="6"/>
      <c r="H317" s="6"/>
      <c r="I317" s="6"/>
      <c r="L317" s="6"/>
    </row>
    <row r="318" spans="2:12" x14ac:dyDescent="0.2">
      <c r="B318" s="6"/>
      <c r="F318" s="6"/>
      <c r="G318" s="6"/>
      <c r="H318" s="6"/>
      <c r="I318" s="6"/>
      <c r="L318" s="6"/>
    </row>
    <row r="319" spans="2:12" x14ac:dyDescent="0.2">
      <c r="B319" s="6"/>
      <c r="F319" s="6"/>
      <c r="G319" s="6"/>
      <c r="H319" s="6"/>
      <c r="I319" s="6"/>
      <c r="L319" s="6"/>
    </row>
    <row r="320" spans="2:12" x14ac:dyDescent="0.2">
      <c r="B320" s="6"/>
      <c r="F320" s="6"/>
      <c r="G320" s="6"/>
      <c r="H320" s="6"/>
      <c r="I320" s="6"/>
      <c r="L320" s="6"/>
    </row>
    <row r="321" spans="2:12" x14ac:dyDescent="0.2">
      <c r="B321" s="6"/>
      <c r="F321" s="6"/>
      <c r="G321" s="6"/>
      <c r="H321" s="6"/>
      <c r="I321" s="6"/>
      <c r="L321" s="6"/>
    </row>
    <row r="322" spans="2:12" x14ac:dyDescent="0.2">
      <c r="B322" s="6"/>
      <c r="F322" s="6"/>
      <c r="G322" s="6"/>
      <c r="H322" s="6"/>
      <c r="I322" s="6"/>
      <c r="L322" s="6"/>
    </row>
    <row r="323" spans="2:12" x14ac:dyDescent="0.2">
      <c r="B323" s="6"/>
      <c r="F323" s="6"/>
      <c r="G323" s="6"/>
      <c r="H323" s="6"/>
      <c r="I323" s="6"/>
      <c r="L323" s="6"/>
    </row>
    <row r="324" spans="2:12" x14ac:dyDescent="0.2">
      <c r="B324" s="6"/>
      <c r="F324" s="6"/>
      <c r="G324" s="6"/>
      <c r="H324" s="6"/>
      <c r="I324" s="6"/>
      <c r="L324" s="6"/>
    </row>
    <row r="325" spans="2:12" x14ac:dyDescent="0.2">
      <c r="B325" s="6"/>
      <c r="F325" s="6"/>
      <c r="G325" s="6"/>
      <c r="H325" s="6"/>
      <c r="I325" s="6"/>
      <c r="L325" s="6"/>
    </row>
    <row r="326" spans="2:12" x14ac:dyDescent="0.2">
      <c r="B326" s="6"/>
      <c r="F326" s="6"/>
      <c r="G326" s="6"/>
      <c r="H326" s="6"/>
      <c r="I326" s="6"/>
      <c r="L326" s="6"/>
    </row>
    <row r="327" spans="2:12" x14ac:dyDescent="0.2">
      <c r="B327" s="6"/>
      <c r="F327" s="6"/>
      <c r="G327" s="6"/>
      <c r="H327" s="6"/>
      <c r="I327" s="6"/>
      <c r="L327" s="6"/>
    </row>
    <row r="328" spans="2:12" x14ac:dyDescent="0.2">
      <c r="B328" s="6"/>
      <c r="F328" s="6"/>
      <c r="G328" s="6"/>
      <c r="H328" s="6"/>
      <c r="I328" s="6"/>
      <c r="L328" s="6"/>
    </row>
    <row r="329" spans="2:12" x14ac:dyDescent="0.2">
      <c r="B329" s="6"/>
      <c r="F329" s="6"/>
      <c r="G329" s="6"/>
      <c r="H329" s="6"/>
      <c r="I329" s="6"/>
      <c r="L329" s="6"/>
    </row>
    <row r="330" spans="2:12" x14ac:dyDescent="0.2">
      <c r="B330" s="6"/>
      <c r="F330" s="6"/>
      <c r="G330" s="6"/>
      <c r="H330" s="6"/>
      <c r="I330" s="6"/>
      <c r="L330" s="6"/>
    </row>
    <row r="331" spans="2:12" x14ac:dyDescent="0.2">
      <c r="B331" s="6"/>
      <c r="F331" s="6"/>
      <c r="G331" s="6"/>
      <c r="H331" s="6"/>
      <c r="I331" s="6"/>
      <c r="L331" s="6"/>
    </row>
    <row r="332" spans="2:12" x14ac:dyDescent="0.2">
      <c r="B332" s="6"/>
      <c r="F332" s="6"/>
      <c r="G332" s="6"/>
      <c r="H332" s="6"/>
      <c r="I332" s="6"/>
      <c r="L332" s="6"/>
    </row>
    <row r="333" spans="2:12" x14ac:dyDescent="0.2">
      <c r="B333" s="6"/>
      <c r="F333" s="6"/>
      <c r="G333" s="6"/>
      <c r="H333" s="6"/>
      <c r="I333" s="6"/>
      <c r="L333" s="6"/>
    </row>
    <row r="334" spans="2:12" x14ac:dyDescent="0.2">
      <c r="B334" s="6"/>
      <c r="F334" s="6"/>
      <c r="G334" s="6"/>
      <c r="H334" s="6"/>
      <c r="I334" s="6"/>
      <c r="L334" s="6"/>
    </row>
    <row r="335" spans="2:12" x14ac:dyDescent="0.2">
      <c r="B335" s="6"/>
      <c r="F335" s="6"/>
      <c r="G335" s="6"/>
      <c r="H335" s="6"/>
      <c r="I335" s="6"/>
      <c r="L335" s="6"/>
    </row>
    <row r="336" spans="2:12" x14ac:dyDescent="0.2">
      <c r="B336" s="6"/>
      <c r="F336" s="6"/>
      <c r="G336" s="6"/>
      <c r="H336" s="6"/>
      <c r="I336" s="6"/>
      <c r="L336" s="6"/>
    </row>
    <row r="337" spans="2:12" x14ac:dyDescent="0.2">
      <c r="B337" s="6"/>
      <c r="F337" s="6"/>
      <c r="G337" s="6"/>
      <c r="H337" s="6"/>
      <c r="I337" s="6"/>
      <c r="L337" s="6"/>
    </row>
    <row r="338" spans="2:12" x14ac:dyDescent="0.2">
      <c r="B338" s="6"/>
      <c r="F338" s="6"/>
      <c r="G338" s="6"/>
      <c r="H338" s="6"/>
      <c r="I338" s="6"/>
      <c r="L338" s="6"/>
    </row>
    <row r="339" spans="2:12" x14ac:dyDescent="0.2">
      <c r="B339" s="6"/>
      <c r="F339" s="6"/>
      <c r="G339" s="6"/>
      <c r="H339" s="6"/>
      <c r="I339" s="6"/>
      <c r="L339" s="6"/>
    </row>
    <row r="340" spans="2:12" x14ac:dyDescent="0.2">
      <c r="B340" s="6"/>
      <c r="F340" s="6"/>
      <c r="G340" s="6"/>
      <c r="H340" s="6"/>
      <c r="I340" s="6"/>
      <c r="L340" s="6"/>
    </row>
    <row r="341" spans="2:12" x14ac:dyDescent="0.2">
      <c r="B341" s="6"/>
      <c r="F341" s="6"/>
      <c r="G341" s="6"/>
      <c r="H341" s="6"/>
      <c r="I341" s="6"/>
      <c r="L341" s="6"/>
    </row>
    <row r="342" spans="2:12" x14ac:dyDescent="0.2">
      <c r="B342" s="6"/>
      <c r="F342" s="6"/>
      <c r="G342" s="6"/>
      <c r="H342" s="6"/>
      <c r="I342" s="6"/>
      <c r="L342" s="6"/>
    </row>
    <row r="343" spans="2:12" x14ac:dyDescent="0.2">
      <c r="B343" s="6"/>
      <c r="F343" s="6"/>
      <c r="G343" s="6"/>
      <c r="H343" s="6"/>
      <c r="I343" s="6"/>
      <c r="L343" s="6"/>
    </row>
    <row r="344" spans="2:12" x14ac:dyDescent="0.2">
      <c r="B344" s="6"/>
      <c r="F344" s="6"/>
      <c r="G344" s="6"/>
      <c r="H344" s="6"/>
      <c r="I344" s="6"/>
      <c r="L344" s="6"/>
    </row>
    <row r="345" spans="2:12" x14ac:dyDescent="0.2">
      <c r="B345" s="6"/>
      <c r="F345" s="6"/>
      <c r="G345" s="6"/>
      <c r="H345" s="6"/>
      <c r="I345" s="6"/>
      <c r="L345" s="6"/>
    </row>
    <row r="346" spans="2:12" x14ac:dyDescent="0.2">
      <c r="B346" s="6"/>
      <c r="F346" s="6"/>
      <c r="G346" s="6"/>
      <c r="H346" s="6"/>
      <c r="I346" s="6"/>
      <c r="L346" s="6"/>
    </row>
    <row r="347" spans="2:12" x14ac:dyDescent="0.2">
      <c r="B347" s="6"/>
      <c r="F347" s="6"/>
      <c r="G347" s="6"/>
      <c r="H347" s="6"/>
      <c r="I347" s="6"/>
      <c r="L347" s="6"/>
    </row>
    <row r="348" spans="2:12" x14ac:dyDescent="0.2">
      <c r="B348" s="6"/>
      <c r="F348" s="6"/>
      <c r="G348" s="6"/>
      <c r="H348" s="6"/>
      <c r="I348" s="6"/>
      <c r="L348" s="6"/>
    </row>
    <row r="349" spans="2:12" x14ac:dyDescent="0.2">
      <c r="B349" s="6"/>
      <c r="F349" s="6"/>
      <c r="G349" s="6"/>
      <c r="H349" s="6"/>
      <c r="I349" s="6"/>
      <c r="L349" s="6"/>
    </row>
    <row r="350" spans="2:12" x14ac:dyDescent="0.2">
      <c r="B350" s="6"/>
      <c r="F350" s="6"/>
      <c r="G350" s="6"/>
      <c r="H350" s="6"/>
      <c r="I350" s="6"/>
      <c r="L350" s="6"/>
    </row>
    <row r="351" spans="2:12" x14ac:dyDescent="0.2">
      <c r="B351" s="6"/>
      <c r="F351" s="6"/>
      <c r="G351" s="6"/>
      <c r="H351" s="6"/>
      <c r="I351" s="6"/>
      <c r="L351" s="6"/>
    </row>
    <row r="352" spans="2:12" x14ac:dyDescent="0.2">
      <c r="B352" s="6"/>
      <c r="F352" s="6"/>
      <c r="G352" s="6"/>
      <c r="H352" s="6"/>
      <c r="I352" s="6"/>
      <c r="L352" s="6"/>
    </row>
    <row r="353" spans="2:12" x14ac:dyDescent="0.2">
      <c r="B353" s="6"/>
      <c r="F353" s="6"/>
      <c r="G353" s="6"/>
      <c r="H353" s="6"/>
      <c r="I353" s="6"/>
      <c r="L353" s="6"/>
    </row>
    <row r="354" spans="2:12" x14ac:dyDescent="0.2">
      <c r="B354" s="6"/>
      <c r="F354" s="6"/>
      <c r="G354" s="6"/>
      <c r="H354" s="6"/>
      <c r="I354" s="6"/>
      <c r="L354" s="6"/>
    </row>
    <row r="355" spans="2:12" x14ac:dyDescent="0.2">
      <c r="B355" s="6"/>
      <c r="F355" s="6"/>
      <c r="G355" s="6"/>
      <c r="H355" s="6"/>
      <c r="I355" s="6"/>
      <c r="L355" s="6"/>
    </row>
    <row r="356" spans="2:12" x14ac:dyDescent="0.2">
      <c r="B356" s="6"/>
      <c r="F356" s="6"/>
      <c r="G356" s="6"/>
      <c r="H356" s="6"/>
      <c r="I356" s="6"/>
      <c r="L356" s="6"/>
    </row>
    <row r="357" spans="2:12" x14ac:dyDescent="0.2">
      <c r="B357" s="6"/>
      <c r="F357" s="6"/>
      <c r="G357" s="6"/>
      <c r="H357" s="6"/>
      <c r="I357" s="6"/>
      <c r="L357" s="6"/>
    </row>
    <row r="358" spans="2:12" x14ac:dyDescent="0.2">
      <c r="B358" s="6"/>
      <c r="F358" s="6"/>
      <c r="G358" s="6"/>
      <c r="H358" s="6"/>
      <c r="I358" s="6"/>
      <c r="L358" s="6"/>
    </row>
    <row r="359" spans="2:12" x14ac:dyDescent="0.2">
      <c r="B359" s="6"/>
      <c r="F359" s="6"/>
      <c r="G359" s="6"/>
      <c r="H359" s="6"/>
      <c r="I359" s="6"/>
      <c r="L359" s="6"/>
    </row>
    <row r="360" spans="2:12" x14ac:dyDescent="0.2">
      <c r="B360" s="6"/>
      <c r="F360" s="6"/>
      <c r="G360" s="6"/>
      <c r="H360" s="6"/>
      <c r="I360" s="6"/>
      <c r="L360" s="6"/>
    </row>
    <row r="361" spans="2:12" x14ac:dyDescent="0.2">
      <c r="B361" s="6"/>
      <c r="F361" s="6"/>
      <c r="G361" s="6"/>
      <c r="H361" s="6"/>
      <c r="I361" s="6"/>
      <c r="L361" s="6"/>
    </row>
    <row r="362" spans="2:12" x14ac:dyDescent="0.2">
      <c r="B362" s="6"/>
      <c r="F362" s="6"/>
      <c r="G362" s="6"/>
      <c r="H362" s="6"/>
      <c r="I362" s="6"/>
      <c r="L362" s="6"/>
    </row>
    <row r="363" spans="2:12" x14ac:dyDescent="0.2">
      <c r="B363" s="6"/>
      <c r="F363" s="6"/>
      <c r="G363" s="6"/>
      <c r="H363" s="6"/>
      <c r="I363" s="6"/>
      <c r="L363" s="6"/>
    </row>
    <row r="364" spans="2:12" x14ac:dyDescent="0.2">
      <c r="B364" s="6"/>
      <c r="F364" s="6"/>
      <c r="G364" s="6"/>
      <c r="H364" s="6"/>
      <c r="I364" s="6"/>
      <c r="L364" s="6"/>
    </row>
    <row r="365" spans="2:12" x14ac:dyDescent="0.2">
      <c r="B365" s="6"/>
      <c r="F365" s="6"/>
      <c r="G365" s="6"/>
      <c r="H365" s="6"/>
      <c r="I365" s="6"/>
      <c r="L365" s="6"/>
    </row>
    <row r="366" spans="2:12" x14ac:dyDescent="0.2">
      <c r="B366" s="6"/>
      <c r="F366" s="6"/>
      <c r="G366" s="6"/>
      <c r="H366" s="6"/>
      <c r="I366" s="6"/>
      <c r="L366" s="6"/>
    </row>
    <row r="367" spans="2:12" x14ac:dyDescent="0.2">
      <c r="B367" s="6"/>
      <c r="F367" s="6"/>
      <c r="G367" s="6"/>
      <c r="H367" s="6"/>
      <c r="I367" s="6"/>
      <c r="L367" s="6"/>
    </row>
    <row r="368" spans="2:12" x14ac:dyDescent="0.2">
      <c r="B368" s="6"/>
      <c r="F368" s="6"/>
      <c r="G368" s="6"/>
      <c r="H368" s="6"/>
      <c r="I368" s="6"/>
      <c r="L368" s="6"/>
    </row>
    <row r="369" spans="2:12" x14ac:dyDescent="0.2">
      <c r="B369" s="6"/>
      <c r="F369" s="6"/>
      <c r="G369" s="6"/>
      <c r="H369" s="6"/>
      <c r="I369" s="6"/>
      <c r="L369" s="6"/>
    </row>
    <row r="370" spans="2:12" x14ac:dyDescent="0.2">
      <c r="B370" s="6"/>
      <c r="F370" s="6"/>
      <c r="G370" s="6"/>
      <c r="H370" s="6"/>
      <c r="I370" s="6"/>
      <c r="L370" s="6"/>
    </row>
    <row r="371" spans="2:12" x14ac:dyDescent="0.2">
      <c r="B371" s="6"/>
      <c r="F371" s="6"/>
      <c r="G371" s="6"/>
      <c r="H371" s="6"/>
      <c r="I371" s="6"/>
      <c r="L371" s="6"/>
    </row>
    <row r="372" spans="2:12" x14ac:dyDescent="0.2">
      <c r="B372" s="6"/>
      <c r="F372" s="6"/>
      <c r="G372" s="6"/>
      <c r="H372" s="6"/>
      <c r="I372" s="6"/>
      <c r="L372" s="6"/>
    </row>
    <row r="373" spans="2:12" x14ac:dyDescent="0.2">
      <c r="B373" s="6"/>
      <c r="F373" s="6"/>
      <c r="G373" s="6"/>
      <c r="H373" s="6"/>
      <c r="I373" s="6"/>
      <c r="L373" s="6"/>
    </row>
    <row r="374" spans="2:12" x14ac:dyDescent="0.2">
      <c r="B374" s="6"/>
      <c r="F374" s="6"/>
      <c r="G374" s="6"/>
      <c r="H374" s="6"/>
      <c r="I374" s="6"/>
      <c r="L374" s="6"/>
    </row>
    <row r="375" spans="2:12" x14ac:dyDescent="0.2">
      <c r="B375" s="6"/>
      <c r="F375" s="6"/>
      <c r="G375" s="6"/>
      <c r="H375" s="6"/>
      <c r="I375" s="6"/>
      <c r="L375" s="6"/>
    </row>
    <row r="376" spans="2:12" x14ac:dyDescent="0.2">
      <c r="B376" s="6"/>
      <c r="F376" s="6"/>
      <c r="G376" s="6"/>
      <c r="H376" s="6"/>
      <c r="I376" s="6"/>
      <c r="L376" s="6"/>
    </row>
    <row r="377" spans="2:12" x14ac:dyDescent="0.2">
      <c r="B377" s="6"/>
      <c r="F377" s="6"/>
      <c r="G377" s="6"/>
      <c r="H377" s="6"/>
      <c r="I377" s="6"/>
      <c r="L377" s="6"/>
    </row>
    <row r="378" spans="2:12" x14ac:dyDescent="0.2">
      <c r="B378" s="6"/>
      <c r="F378" s="6"/>
      <c r="G378" s="6"/>
      <c r="H378" s="6"/>
      <c r="I378" s="6"/>
      <c r="L378" s="6"/>
    </row>
    <row r="379" spans="2:12" x14ac:dyDescent="0.2">
      <c r="B379" s="6"/>
      <c r="F379" s="6"/>
      <c r="G379" s="6"/>
      <c r="H379" s="6"/>
      <c r="I379" s="6"/>
      <c r="L379" s="6"/>
    </row>
    <row r="380" spans="2:12" x14ac:dyDescent="0.2">
      <c r="B380" s="6"/>
      <c r="F380" s="6"/>
      <c r="G380" s="6"/>
      <c r="H380" s="6"/>
      <c r="I380" s="6"/>
      <c r="L380" s="6"/>
    </row>
    <row r="381" spans="2:12" x14ac:dyDescent="0.2">
      <c r="B381" s="6"/>
      <c r="F381" s="6"/>
      <c r="G381" s="6"/>
      <c r="H381" s="6"/>
      <c r="I381" s="6"/>
      <c r="L381" s="6"/>
    </row>
    <row r="382" spans="2:12" x14ac:dyDescent="0.2">
      <c r="B382" s="6"/>
      <c r="F382" s="6"/>
      <c r="G382" s="6"/>
      <c r="H382" s="6"/>
      <c r="I382" s="6"/>
      <c r="L382" s="6"/>
    </row>
    <row r="383" spans="2:12" x14ac:dyDescent="0.2">
      <c r="B383" s="6"/>
      <c r="F383" s="6"/>
      <c r="G383" s="6"/>
      <c r="H383" s="6"/>
      <c r="I383" s="6"/>
      <c r="L383" s="6"/>
    </row>
    <row r="384" spans="2:12" x14ac:dyDescent="0.2">
      <c r="B384" s="6"/>
      <c r="F384" s="6"/>
      <c r="G384" s="6"/>
      <c r="H384" s="6"/>
      <c r="I384" s="6"/>
      <c r="L384" s="6"/>
    </row>
    <row r="385" spans="2:12" x14ac:dyDescent="0.2">
      <c r="B385" s="6"/>
      <c r="F385" s="6"/>
      <c r="G385" s="6"/>
      <c r="H385" s="6"/>
      <c r="I385" s="6"/>
      <c r="L385" s="6"/>
    </row>
    <row r="386" spans="2:12" x14ac:dyDescent="0.2">
      <c r="B386" s="6"/>
      <c r="F386" s="6"/>
      <c r="G386" s="6"/>
      <c r="H386" s="6"/>
      <c r="I386" s="6"/>
      <c r="L386" s="6"/>
    </row>
    <row r="387" spans="2:12" x14ac:dyDescent="0.2">
      <c r="B387" s="6"/>
      <c r="F387" s="6"/>
      <c r="G387" s="6"/>
      <c r="H387" s="6"/>
      <c r="I387" s="6"/>
      <c r="L387" s="6"/>
    </row>
    <row r="388" spans="2:12" x14ac:dyDescent="0.2">
      <c r="B388" s="6"/>
      <c r="F388" s="6"/>
      <c r="G388" s="6"/>
      <c r="H388" s="6"/>
      <c r="I388" s="6"/>
      <c r="L388" s="6"/>
    </row>
    <row r="389" spans="2:12" x14ac:dyDescent="0.2">
      <c r="B389" s="6"/>
      <c r="F389" s="6"/>
      <c r="G389" s="6"/>
      <c r="H389" s="6"/>
      <c r="I389" s="6"/>
      <c r="L389" s="6"/>
    </row>
    <row r="390" spans="2:12" x14ac:dyDescent="0.2">
      <c r="B390" s="6"/>
      <c r="F390" s="6"/>
      <c r="G390" s="6"/>
      <c r="H390" s="6"/>
      <c r="I390" s="6"/>
      <c r="L390" s="6"/>
    </row>
    <row r="391" spans="2:12" x14ac:dyDescent="0.2">
      <c r="B391" s="6"/>
      <c r="F391" s="6"/>
      <c r="G391" s="6"/>
      <c r="H391" s="6"/>
      <c r="I391" s="6"/>
      <c r="L391" s="6"/>
    </row>
    <row r="392" spans="2:12" x14ac:dyDescent="0.2">
      <c r="B392" s="6"/>
      <c r="F392" s="6"/>
      <c r="G392" s="6"/>
      <c r="H392" s="6"/>
      <c r="I392" s="6"/>
      <c r="L392" s="6"/>
    </row>
    <row r="393" spans="2:12" x14ac:dyDescent="0.2">
      <c r="B393" s="6"/>
      <c r="F393" s="6"/>
      <c r="G393" s="6"/>
      <c r="H393" s="6"/>
      <c r="I393" s="6"/>
      <c r="L393" s="6"/>
    </row>
    <row r="394" spans="2:12" x14ac:dyDescent="0.2">
      <c r="B394" s="6"/>
      <c r="F394" s="6"/>
      <c r="G394" s="6"/>
      <c r="H394" s="6"/>
      <c r="I394" s="6"/>
      <c r="L394" s="6"/>
    </row>
    <row r="395" spans="2:12" x14ac:dyDescent="0.2">
      <c r="B395" s="6"/>
      <c r="F395" s="6"/>
      <c r="G395" s="6"/>
      <c r="H395" s="6"/>
      <c r="I395" s="6"/>
      <c r="L395" s="6"/>
    </row>
    <row r="396" spans="2:12" x14ac:dyDescent="0.2">
      <c r="B396" s="6"/>
      <c r="F396" s="6"/>
      <c r="G396" s="6"/>
      <c r="H396" s="6"/>
      <c r="I396" s="6"/>
      <c r="L396" s="6"/>
    </row>
    <row r="397" spans="2:12" x14ac:dyDescent="0.2">
      <c r="B397" s="6"/>
      <c r="F397" s="6"/>
      <c r="G397" s="6"/>
      <c r="H397" s="6"/>
      <c r="I397" s="6"/>
      <c r="L397" s="6"/>
    </row>
    <row r="398" spans="2:12" x14ac:dyDescent="0.2">
      <c r="B398" s="6"/>
      <c r="F398" s="6"/>
      <c r="G398" s="6"/>
      <c r="H398" s="6"/>
      <c r="I398" s="6"/>
      <c r="L398" s="6"/>
    </row>
    <row r="399" spans="2:12" x14ac:dyDescent="0.2">
      <c r="B399" s="6"/>
      <c r="F399" s="6"/>
      <c r="G399" s="6"/>
      <c r="H399" s="6"/>
      <c r="I399" s="6"/>
      <c r="L399" s="6"/>
    </row>
    <row r="400" spans="2:12" x14ac:dyDescent="0.2">
      <c r="B400" s="6"/>
      <c r="F400" s="6"/>
      <c r="G400" s="6"/>
      <c r="H400" s="6"/>
      <c r="I400" s="6"/>
      <c r="L400" s="6"/>
    </row>
    <row r="401" spans="2:12" x14ac:dyDescent="0.2">
      <c r="B401" s="6"/>
      <c r="F401" s="6"/>
      <c r="G401" s="6"/>
      <c r="H401" s="6"/>
      <c r="I401" s="6"/>
      <c r="L401" s="6"/>
    </row>
    <row r="402" spans="2:12" x14ac:dyDescent="0.2">
      <c r="B402" s="6"/>
      <c r="F402" s="6"/>
      <c r="G402" s="6"/>
      <c r="H402" s="6"/>
      <c r="I402" s="6"/>
      <c r="L402" s="6"/>
    </row>
    <row r="403" spans="2:12" x14ac:dyDescent="0.2">
      <c r="B403" s="6"/>
      <c r="F403" s="6"/>
      <c r="G403" s="6"/>
      <c r="H403" s="6"/>
      <c r="I403" s="6"/>
      <c r="L403" s="6"/>
    </row>
    <row r="404" spans="2:12" x14ac:dyDescent="0.2">
      <c r="B404" s="6"/>
      <c r="F404" s="6"/>
      <c r="G404" s="6"/>
      <c r="H404" s="6"/>
      <c r="I404" s="6"/>
      <c r="L404" s="6"/>
    </row>
    <row r="405" spans="2:12" x14ac:dyDescent="0.2">
      <c r="B405" s="6"/>
      <c r="F405" s="6"/>
      <c r="G405" s="6"/>
      <c r="H405" s="6"/>
      <c r="I405" s="6"/>
      <c r="L405" s="6"/>
    </row>
    <row r="406" spans="2:12" x14ac:dyDescent="0.2">
      <c r="B406" s="6"/>
      <c r="F406" s="6"/>
      <c r="G406" s="6"/>
      <c r="H406" s="6"/>
      <c r="I406" s="6"/>
      <c r="L406" s="6"/>
    </row>
    <row r="407" spans="2:12" x14ac:dyDescent="0.2">
      <c r="B407" s="6"/>
      <c r="F407" s="6"/>
      <c r="G407" s="6"/>
      <c r="H407" s="6"/>
      <c r="I407" s="6"/>
      <c r="L407" s="6"/>
    </row>
    <row r="408" spans="2:12" x14ac:dyDescent="0.2">
      <c r="B408" s="6"/>
      <c r="F408" s="6"/>
      <c r="G408" s="6"/>
      <c r="H408" s="6"/>
      <c r="I408" s="6"/>
      <c r="L408" s="6"/>
    </row>
    <row r="409" spans="2:12" x14ac:dyDescent="0.2">
      <c r="B409" s="6"/>
      <c r="F409" s="6"/>
      <c r="G409" s="6"/>
      <c r="H409" s="6"/>
      <c r="I409" s="6"/>
      <c r="L409" s="6"/>
    </row>
    <row r="410" spans="2:12" x14ac:dyDescent="0.2">
      <c r="B410" s="6"/>
      <c r="F410" s="6"/>
      <c r="G410" s="6"/>
      <c r="H410" s="6"/>
      <c r="I410" s="6"/>
      <c r="L410" s="6"/>
    </row>
    <row r="411" spans="2:12" x14ac:dyDescent="0.2">
      <c r="B411" s="6"/>
      <c r="F411" s="6"/>
      <c r="G411" s="6"/>
      <c r="H411" s="6"/>
      <c r="I411" s="6"/>
      <c r="L411" s="6"/>
    </row>
    <row r="412" spans="2:12" x14ac:dyDescent="0.2">
      <c r="B412" s="6"/>
      <c r="F412" s="6"/>
      <c r="G412" s="6"/>
      <c r="H412" s="6"/>
      <c r="I412" s="6"/>
      <c r="L412" s="6"/>
    </row>
    <row r="413" spans="2:12" x14ac:dyDescent="0.2">
      <c r="B413" s="6"/>
      <c r="F413" s="6"/>
      <c r="G413" s="6"/>
      <c r="H413" s="6"/>
      <c r="I413" s="6"/>
      <c r="L413" s="6"/>
    </row>
    <row r="414" spans="2:12" x14ac:dyDescent="0.2">
      <c r="B414" s="6"/>
      <c r="F414" s="6"/>
      <c r="G414" s="6"/>
      <c r="H414" s="6"/>
      <c r="I414" s="6"/>
      <c r="L414" s="6"/>
    </row>
    <row r="415" spans="2:12" x14ac:dyDescent="0.2">
      <c r="B415" s="6"/>
      <c r="F415" s="6"/>
      <c r="G415" s="6"/>
      <c r="H415" s="6"/>
      <c r="I415" s="6"/>
      <c r="L415" s="6"/>
    </row>
    <row r="416" spans="2:12" x14ac:dyDescent="0.2">
      <c r="B416" s="6"/>
      <c r="F416" s="6"/>
      <c r="G416" s="6"/>
      <c r="H416" s="6"/>
      <c r="I416" s="6"/>
      <c r="L416" s="6"/>
    </row>
    <row r="417" spans="2:12" x14ac:dyDescent="0.2">
      <c r="B417" s="6"/>
      <c r="F417" s="6"/>
      <c r="G417" s="6"/>
      <c r="H417" s="6"/>
      <c r="I417" s="6"/>
      <c r="L417" s="6"/>
    </row>
    <row r="418" spans="2:12" x14ac:dyDescent="0.2">
      <c r="B418" s="6"/>
      <c r="F418" s="6"/>
      <c r="G418" s="6"/>
      <c r="H418" s="6"/>
      <c r="I418" s="6"/>
      <c r="L418" s="6"/>
    </row>
    <row r="419" spans="2:12" x14ac:dyDescent="0.2">
      <c r="B419" s="6"/>
      <c r="F419" s="6"/>
      <c r="G419" s="6"/>
      <c r="H419" s="6"/>
      <c r="I419" s="6"/>
      <c r="L419" s="6"/>
    </row>
    <row r="420" spans="2:12" x14ac:dyDescent="0.2">
      <c r="B420" s="6"/>
      <c r="F420" s="6"/>
      <c r="G420" s="6"/>
      <c r="H420" s="6"/>
      <c r="I420" s="6"/>
      <c r="L420" s="6"/>
    </row>
    <row r="421" spans="2:12" x14ac:dyDescent="0.2">
      <c r="B421" s="6"/>
      <c r="F421" s="6"/>
      <c r="G421" s="6"/>
      <c r="H421" s="6"/>
      <c r="I421" s="6"/>
      <c r="L421" s="6"/>
    </row>
    <row r="422" spans="2:12" x14ac:dyDescent="0.2">
      <c r="B422" s="6"/>
      <c r="F422" s="6"/>
      <c r="G422" s="6"/>
      <c r="H422" s="6"/>
      <c r="I422" s="6"/>
      <c r="L422" s="6"/>
    </row>
    <row r="423" spans="2:12" x14ac:dyDescent="0.2">
      <c r="B423" s="6"/>
      <c r="F423" s="6"/>
      <c r="G423" s="6"/>
      <c r="H423" s="6"/>
      <c r="I423" s="6"/>
      <c r="L423" s="6"/>
    </row>
    <row r="424" spans="2:12" x14ac:dyDescent="0.2">
      <c r="B424" s="6"/>
      <c r="F424" s="6"/>
      <c r="G424" s="6"/>
      <c r="H424" s="6"/>
      <c r="I424" s="6"/>
      <c r="L424" s="6"/>
    </row>
    <row r="425" spans="2:12" x14ac:dyDescent="0.2">
      <c r="B425" s="6"/>
      <c r="F425" s="6"/>
      <c r="G425" s="6"/>
      <c r="H425" s="6"/>
      <c r="I425" s="6"/>
      <c r="L425" s="6"/>
    </row>
    <row r="426" spans="2:12" x14ac:dyDescent="0.2">
      <c r="B426" s="6"/>
      <c r="F426" s="6"/>
      <c r="G426" s="6"/>
      <c r="H426" s="6"/>
      <c r="I426" s="6"/>
      <c r="L426" s="6"/>
    </row>
    <row r="427" spans="2:12" x14ac:dyDescent="0.2">
      <c r="B427" s="6"/>
      <c r="F427" s="6"/>
      <c r="G427" s="6"/>
      <c r="H427" s="6"/>
      <c r="I427" s="6"/>
      <c r="L427" s="6"/>
    </row>
    <row r="428" spans="2:12" x14ac:dyDescent="0.2">
      <c r="B428" s="6"/>
      <c r="F428" s="6"/>
      <c r="G428" s="6"/>
      <c r="H428" s="6"/>
      <c r="I428" s="6"/>
      <c r="L428" s="6"/>
    </row>
    <row r="429" spans="2:12" x14ac:dyDescent="0.2">
      <c r="B429" s="6"/>
      <c r="F429" s="6"/>
      <c r="G429" s="6"/>
      <c r="H429" s="6"/>
      <c r="I429" s="6"/>
      <c r="L429" s="6"/>
    </row>
    <row r="430" spans="2:12" x14ac:dyDescent="0.2">
      <c r="B430" s="6"/>
      <c r="F430" s="6"/>
      <c r="G430" s="6"/>
      <c r="H430" s="6"/>
      <c r="I430" s="6"/>
      <c r="L430" s="6"/>
    </row>
    <row r="431" spans="2:12" x14ac:dyDescent="0.2">
      <c r="B431" s="6"/>
      <c r="F431" s="6"/>
      <c r="G431" s="6"/>
      <c r="H431" s="6"/>
      <c r="I431" s="6"/>
      <c r="L431" s="6"/>
    </row>
    <row r="432" spans="2:12" x14ac:dyDescent="0.2">
      <c r="B432" s="6"/>
      <c r="F432" s="6"/>
      <c r="G432" s="6"/>
      <c r="H432" s="6"/>
      <c r="I432" s="6"/>
      <c r="L432" s="6"/>
    </row>
    <row r="433" spans="2:12" x14ac:dyDescent="0.2">
      <c r="B433" s="6"/>
      <c r="F433" s="6"/>
      <c r="G433" s="6"/>
      <c r="H433" s="6"/>
      <c r="I433" s="6"/>
      <c r="L433" s="6"/>
    </row>
    <row r="434" spans="2:12" x14ac:dyDescent="0.2">
      <c r="B434" s="6"/>
      <c r="F434" s="6"/>
      <c r="G434" s="6"/>
      <c r="H434" s="6"/>
      <c r="I434" s="6"/>
      <c r="L434" s="6"/>
    </row>
    <row r="435" spans="2:12" x14ac:dyDescent="0.2">
      <c r="B435" s="6"/>
      <c r="F435" s="6"/>
      <c r="G435" s="6"/>
      <c r="H435" s="6"/>
      <c r="I435" s="6"/>
      <c r="L435" s="6"/>
    </row>
    <row r="436" spans="2:12" x14ac:dyDescent="0.2">
      <c r="B436" s="6"/>
      <c r="F436" s="6"/>
      <c r="G436" s="6"/>
      <c r="H436" s="6"/>
      <c r="I436" s="6"/>
      <c r="L436" s="6"/>
    </row>
    <row r="437" spans="2:12" x14ac:dyDescent="0.2">
      <c r="B437" s="6"/>
      <c r="F437" s="6"/>
      <c r="G437" s="6"/>
      <c r="H437" s="6"/>
      <c r="I437" s="6"/>
      <c r="L437" s="6"/>
    </row>
    <row r="438" spans="2:12" x14ac:dyDescent="0.2">
      <c r="B438" s="6"/>
      <c r="F438" s="6"/>
      <c r="G438" s="6"/>
      <c r="H438" s="6"/>
      <c r="I438" s="6"/>
      <c r="L438" s="6"/>
    </row>
    <row r="439" spans="2:12" x14ac:dyDescent="0.2">
      <c r="B439" s="6"/>
      <c r="F439" s="6"/>
      <c r="G439" s="6"/>
      <c r="H439" s="6"/>
      <c r="I439" s="6"/>
      <c r="L439" s="6"/>
    </row>
    <row r="440" spans="2:12" x14ac:dyDescent="0.2">
      <c r="B440" s="6"/>
      <c r="F440" s="6"/>
      <c r="G440" s="6"/>
      <c r="H440" s="6"/>
      <c r="I440" s="6"/>
      <c r="L440" s="6"/>
    </row>
    <row r="441" spans="2:12" x14ac:dyDescent="0.2">
      <c r="B441" s="6"/>
      <c r="F441" s="6"/>
      <c r="G441" s="6"/>
      <c r="H441" s="6"/>
      <c r="I441" s="6"/>
      <c r="L441" s="6"/>
    </row>
    <row r="442" spans="2:12" x14ac:dyDescent="0.2">
      <c r="B442" s="6"/>
      <c r="F442" s="6"/>
      <c r="G442" s="6"/>
      <c r="H442" s="6"/>
      <c r="I442" s="6"/>
      <c r="L442" s="6"/>
    </row>
    <row r="443" spans="2:12" x14ac:dyDescent="0.2">
      <c r="B443" s="6"/>
      <c r="F443" s="6"/>
      <c r="G443" s="6"/>
      <c r="H443" s="6"/>
      <c r="I443" s="6"/>
      <c r="L443" s="6"/>
    </row>
  </sheetData>
  <sortState ref="H2:I5">
    <sortCondition ref="H2:H5"/>
  </sortState>
  <phoneticPr fontId="1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C32" sqref="C32"/>
    </sheetView>
  </sheetViews>
  <sheetFormatPr baseColWidth="10" defaultRowHeight="12.75" x14ac:dyDescent="0.2"/>
  <cols>
    <col min="1" max="1" width="25" bestFit="1" customWidth="1"/>
  </cols>
  <sheetData>
    <row r="1" spans="1:4" x14ac:dyDescent="0.2">
      <c r="A1" t="s">
        <v>542</v>
      </c>
    </row>
    <row r="3" spans="1:4" x14ac:dyDescent="0.2">
      <c r="A3" t="s">
        <v>27</v>
      </c>
      <c r="B3" s="50" t="s">
        <v>543</v>
      </c>
      <c r="C3" t="s">
        <v>540</v>
      </c>
    </row>
    <row r="4" spans="1:4" x14ac:dyDescent="0.2">
      <c r="A4" t="s">
        <v>135</v>
      </c>
      <c r="B4" s="50" t="s">
        <v>543</v>
      </c>
      <c r="C4" t="s">
        <v>541</v>
      </c>
    </row>
    <row r="6" spans="1:4" x14ac:dyDescent="0.2">
      <c r="A6" t="s">
        <v>23</v>
      </c>
    </row>
    <row r="8" spans="1:4" x14ac:dyDescent="0.2">
      <c r="A8" t="s">
        <v>544</v>
      </c>
      <c r="B8" s="50" t="s">
        <v>543</v>
      </c>
      <c r="C8" t="s">
        <v>545</v>
      </c>
    </row>
    <row r="9" spans="1:4" x14ac:dyDescent="0.2">
      <c r="A9" t="s">
        <v>62</v>
      </c>
      <c r="B9" s="50" t="s">
        <v>543</v>
      </c>
      <c r="C9" t="s">
        <v>546</v>
      </c>
    </row>
    <row r="10" spans="1:4" x14ac:dyDescent="0.2">
      <c r="A10" t="s">
        <v>63</v>
      </c>
      <c r="B10" s="50" t="s">
        <v>543</v>
      </c>
      <c r="C10" t="s">
        <v>547</v>
      </c>
      <c r="D10" s="50" t="s">
        <v>548</v>
      </c>
    </row>
    <row r="11" spans="1:4" x14ac:dyDescent="0.2">
      <c r="A11" t="s">
        <v>518</v>
      </c>
      <c r="B11" s="50" t="s">
        <v>543</v>
      </c>
      <c r="C11" t="s">
        <v>549</v>
      </c>
      <c r="D11" s="50"/>
    </row>
    <row r="12" spans="1:4" x14ac:dyDescent="0.2">
      <c r="A12" t="s">
        <v>503</v>
      </c>
      <c r="B12" s="50" t="s">
        <v>543</v>
      </c>
      <c r="C12" t="s">
        <v>550</v>
      </c>
    </row>
    <row r="13" spans="1:4" x14ac:dyDescent="0.2">
      <c r="A13" t="s">
        <v>501</v>
      </c>
      <c r="B13" s="50" t="s">
        <v>543</v>
      </c>
      <c r="C13" t="s">
        <v>47</v>
      </c>
    </row>
    <row r="14" spans="1:4" x14ac:dyDescent="0.2">
      <c r="A14" t="s">
        <v>526</v>
      </c>
      <c r="B14" s="50" t="s">
        <v>543</v>
      </c>
      <c r="C14" t="s">
        <v>551</v>
      </c>
    </row>
    <row r="15" spans="1:4" x14ac:dyDescent="0.2">
      <c r="A15" t="s">
        <v>175</v>
      </c>
      <c r="B15" s="50" t="s">
        <v>543</v>
      </c>
      <c r="C15" t="s">
        <v>553</v>
      </c>
    </row>
    <row r="16" spans="1:4" x14ac:dyDescent="0.2">
      <c r="A16" t="s">
        <v>49</v>
      </c>
      <c r="B16" s="50" t="s">
        <v>543</v>
      </c>
      <c r="C16" t="s">
        <v>554</v>
      </c>
    </row>
    <row r="17" spans="1:3" x14ac:dyDescent="0.2">
      <c r="A17" t="s">
        <v>177</v>
      </c>
      <c r="B17" s="50" t="s">
        <v>543</v>
      </c>
      <c r="C17" t="s">
        <v>555</v>
      </c>
    </row>
    <row r="18" spans="1:3" x14ac:dyDescent="0.2">
      <c r="A18" t="s">
        <v>557</v>
      </c>
      <c r="B18" s="50" t="s">
        <v>543</v>
      </c>
      <c r="C18" t="s">
        <v>556</v>
      </c>
    </row>
    <row r="20" spans="1:3" x14ac:dyDescent="0.2">
      <c r="A20" t="s">
        <v>559</v>
      </c>
    </row>
    <row r="22" spans="1:3" x14ac:dyDescent="0.2">
      <c r="A22" t="s">
        <v>361</v>
      </c>
      <c r="B22" s="50" t="s">
        <v>543</v>
      </c>
      <c r="C22" t="s">
        <v>558</v>
      </c>
    </row>
    <row r="23" spans="1:3" x14ac:dyDescent="0.2">
      <c r="A23" s="8" t="s">
        <v>193</v>
      </c>
      <c r="B23" s="50" t="s">
        <v>543</v>
      </c>
      <c r="C23" t="s">
        <v>560</v>
      </c>
    </row>
    <row r="24" spans="1:3" x14ac:dyDescent="0.2">
      <c r="A24" t="s">
        <v>561</v>
      </c>
      <c r="B24" s="50" t="s">
        <v>543</v>
      </c>
      <c r="C24" t="s">
        <v>562</v>
      </c>
    </row>
    <row r="25" spans="1:3" x14ac:dyDescent="0.2">
      <c r="A25" t="s">
        <v>343</v>
      </c>
      <c r="B25" s="50" t="s">
        <v>543</v>
      </c>
      <c r="C25" t="s">
        <v>563</v>
      </c>
    </row>
    <row r="26" spans="1:3" x14ac:dyDescent="0.2">
      <c r="A26" t="s">
        <v>301</v>
      </c>
      <c r="B26" s="50" t="s">
        <v>543</v>
      </c>
      <c r="C26" t="s">
        <v>564</v>
      </c>
    </row>
    <row r="27" spans="1:3" x14ac:dyDescent="0.2">
      <c r="A27" t="s">
        <v>566</v>
      </c>
      <c r="B27" s="50" t="s">
        <v>543</v>
      </c>
      <c r="C27" t="s">
        <v>567</v>
      </c>
    </row>
    <row r="28" spans="1:3" x14ac:dyDescent="0.2">
      <c r="A28" t="s">
        <v>569</v>
      </c>
      <c r="B28" s="50" t="s">
        <v>543</v>
      </c>
      <c r="C28" t="s">
        <v>570</v>
      </c>
    </row>
    <row r="29" spans="1:3" x14ac:dyDescent="0.2">
      <c r="A29" t="s">
        <v>571</v>
      </c>
      <c r="B29" s="50" t="s">
        <v>543</v>
      </c>
      <c r="C29" t="s">
        <v>572</v>
      </c>
    </row>
    <row r="30" spans="1:3" x14ac:dyDescent="0.2">
      <c r="A30" t="s">
        <v>317</v>
      </c>
      <c r="B30" s="50" t="s">
        <v>543</v>
      </c>
      <c r="C30" t="s">
        <v>573</v>
      </c>
    </row>
    <row r="31" spans="1:3" x14ac:dyDescent="0.2">
      <c r="A31" t="s">
        <v>577</v>
      </c>
      <c r="B31" s="50" t="s">
        <v>543</v>
      </c>
      <c r="C31" t="s">
        <v>578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Charakterblatt</vt:lpstr>
      <vt:lpstr>Magieblatt</vt:lpstr>
      <vt:lpstr>Conliste</vt:lpstr>
      <vt:lpstr>Berechnungen</vt:lpstr>
      <vt:lpstr>.</vt:lpstr>
      <vt:lpstr>Änderungen Uwe</vt:lpstr>
      <vt:lpstr>Charakterblatt!Druckbereich</vt:lpstr>
      <vt:lpstr>Conliste!Druckbereich</vt:lpstr>
      <vt:lpstr>Magieblatt!Druckbereich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Mees</dc:creator>
  <cp:lastModifiedBy>Uwe Mees</cp:lastModifiedBy>
  <cp:lastPrinted>2014-10-21T13:55:51Z</cp:lastPrinted>
  <dcterms:created xsi:type="dcterms:W3CDTF">2001-02-20T23:52:49Z</dcterms:created>
  <dcterms:modified xsi:type="dcterms:W3CDTF">2025-10-26T14:54:37Z</dcterms:modified>
</cp:coreProperties>
</file>